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аша\Desktop\ТЕНДЕРЫ\"/>
    </mc:Choice>
  </mc:AlternateContent>
  <bookViews>
    <workbookView xWindow="0" yWindow="0" windowWidth="28800" windowHeight="12840" tabRatio="45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Лист1!$A$3:$H$33</definedName>
    <definedName name="_xlnm.Print_Area" localSheetId="0">Лист1!$A$1:$H$32</definedName>
  </definedNames>
  <calcPr calcId="179021" refMode="R1C1"/>
</workbook>
</file>

<file path=xl/calcChain.xml><?xml version="1.0" encoding="utf-8"?>
<calcChain xmlns="http://schemas.openxmlformats.org/spreadsheetml/2006/main">
  <c r="H31" i="1" l="1"/>
  <c r="H30" i="1"/>
  <c r="H29" i="1"/>
  <c r="H28" i="1"/>
  <c r="H19" i="1"/>
  <c r="H27" i="1"/>
  <c r="H26" i="1"/>
  <c r="H25" i="1"/>
  <c r="H24" i="1"/>
  <c r="H23" i="1"/>
  <c r="H22" i="1"/>
  <c r="H21" i="1"/>
  <c r="H20" i="1"/>
  <c r="H18" i="1"/>
  <c r="H4" i="1"/>
  <c r="H5" i="1"/>
  <c r="H6" i="1"/>
  <c r="H7" i="1"/>
  <c r="H8" i="1"/>
  <c r="H10" i="1"/>
  <c r="H11" i="1"/>
  <c r="H12" i="1"/>
  <c r="H13" i="1"/>
  <c r="H14" i="1"/>
  <c r="H15" i="1"/>
  <c r="H16" i="1"/>
  <c r="H9" i="1"/>
  <c r="J6" i="2"/>
  <c r="J106" i="2"/>
  <c r="J122" i="2"/>
  <c r="I10" i="2"/>
  <c r="J10" i="2"/>
  <c r="I14" i="2"/>
  <c r="J14" i="2"/>
  <c r="I38" i="2"/>
  <c r="J38" i="2"/>
  <c r="I50" i="2"/>
  <c r="J50" i="2"/>
  <c r="I58" i="2"/>
  <c r="J58" i="2"/>
  <c r="I66" i="2"/>
  <c r="J66" i="2"/>
  <c r="I74" i="2"/>
  <c r="J74" i="2"/>
  <c r="I78" i="2"/>
  <c r="J78" i="2"/>
  <c r="I86" i="2"/>
  <c r="J86" i="2"/>
  <c r="J110" i="2"/>
  <c r="I114" i="2"/>
  <c r="J114" i="2"/>
  <c r="I122" i="2"/>
  <c r="H2" i="2"/>
  <c r="I2" i="2"/>
  <c r="J2" i="2"/>
  <c r="H3" i="2"/>
  <c r="I3" i="2"/>
  <c r="J3" i="2"/>
  <c r="H4" i="2"/>
  <c r="I4" i="2"/>
  <c r="J4" i="2"/>
  <c r="H5" i="2"/>
  <c r="I5" i="2"/>
  <c r="J5" i="2"/>
  <c r="H6" i="2"/>
  <c r="I6" i="2"/>
  <c r="H7" i="2"/>
  <c r="I7" i="2"/>
  <c r="J7" i="2"/>
  <c r="H8" i="2"/>
  <c r="I8" i="2"/>
  <c r="J8" i="2"/>
  <c r="H9" i="2"/>
  <c r="I9" i="2"/>
  <c r="J9" i="2"/>
  <c r="H10" i="2"/>
  <c r="H11" i="2"/>
  <c r="I11" i="2"/>
  <c r="J11" i="2"/>
  <c r="H12" i="2"/>
  <c r="I12" i="2"/>
  <c r="J12" i="2"/>
  <c r="H13" i="2"/>
  <c r="I13" i="2"/>
  <c r="J13" i="2"/>
  <c r="H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H27" i="2"/>
  <c r="I27" i="2"/>
  <c r="J27" i="2"/>
  <c r="H28" i="2"/>
  <c r="I28" i="2"/>
  <c r="J28" i="2"/>
  <c r="H29" i="2"/>
  <c r="I29" i="2"/>
  <c r="J29" i="2"/>
  <c r="H30" i="2"/>
  <c r="I30" i="2"/>
  <c r="J30" i="2"/>
  <c r="H31" i="2"/>
  <c r="I31" i="2"/>
  <c r="J31" i="2"/>
  <c r="H32" i="2"/>
  <c r="I32" i="2"/>
  <c r="J32" i="2"/>
  <c r="H33" i="2"/>
  <c r="I33" i="2"/>
  <c r="J33" i="2"/>
  <c r="H34" i="2"/>
  <c r="I34" i="2"/>
  <c r="J34" i="2"/>
  <c r="H35" i="2"/>
  <c r="I35" i="2"/>
  <c r="J35" i="2"/>
  <c r="H36" i="2"/>
  <c r="I36" i="2"/>
  <c r="J36" i="2"/>
  <c r="H37" i="2"/>
  <c r="I37" i="2"/>
  <c r="J37" i="2"/>
  <c r="H38" i="2"/>
  <c r="H39" i="2"/>
  <c r="I39" i="2"/>
  <c r="J39" i="2"/>
  <c r="H40" i="2"/>
  <c r="I40" i="2"/>
  <c r="J40" i="2"/>
  <c r="H41" i="2"/>
  <c r="I41" i="2"/>
  <c r="J41" i="2"/>
  <c r="H42" i="2"/>
  <c r="I42" i="2"/>
  <c r="J42" i="2"/>
  <c r="H43" i="2"/>
  <c r="I43" i="2"/>
  <c r="J43" i="2"/>
  <c r="H44" i="2"/>
  <c r="I44" i="2"/>
  <c r="J44" i="2"/>
  <c r="H45" i="2"/>
  <c r="I45" i="2"/>
  <c r="J45" i="2"/>
  <c r="H46" i="2"/>
  <c r="I46" i="2"/>
  <c r="J46" i="2"/>
  <c r="H47" i="2"/>
  <c r="I47" i="2"/>
  <c r="J47" i="2"/>
  <c r="H48" i="2"/>
  <c r="I48" i="2"/>
  <c r="J48" i="2"/>
  <c r="H49" i="2"/>
  <c r="I49" i="2"/>
  <c r="J49" i="2"/>
  <c r="H50" i="2"/>
  <c r="H51" i="2"/>
  <c r="I51" i="2"/>
  <c r="J51" i="2"/>
  <c r="H52" i="2"/>
  <c r="I52" i="2"/>
  <c r="J52" i="2"/>
  <c r="H53" i="2"/>
  <c r="I53" i="2"/>
  <c r="J53" i="2"/>
  <c r="H54" i="2"/>
  <c r="I54" i="2"/>
  <c r="J54" i="2"/>
  <c r="H55" i="2"/>
  <c r="I55" i="2"/>
  <c r="J55" i="2"/>
  <c r="H56" i="2"/>
  <c r="I56" i="2"/>
  <c r="J56" i="2"/>
  <c r="H57" i="2"/>
  <c r="I57" i="2"/>
  <c r="J57" i="2"/>
  <c r="H58" i="2"/>
  <c r="H59" i="2"/>
  <c r="I59" i="2"/>
  <c r="J59" i="2"/>
  <c r="H60" i="2"/>
  <c r="I60" i="2"/>
  <c r="J60" i="2"/>
  <c r="H61" i="2"/>
  <c r="I61" i="2"/>
  <c r="J61" i="2"/>
  <c r="H62" i="2"/>
  <c r="I62" i="2"/>
  <c r="J62" i="2"/>
  <c r="H63" i="2"/>
  <c r="I63" i="2"/>
  <c r="J63" i="2"/>
  <c r="H64" i="2"/>
  <c r="I64" i="2"/>
  <c r="J64" i="2"/>
  <c r="H65" i="2"/>
  <c r="I65" i="2"/>
  <c r="J65" i="2"/>
  <c r="H66" i="2"/>
  <c r="H67" i="2"/>
  <c r="I67" i="2"/>
  <c r="J67" i="2"/>
  <c r="H68" i="2"/>
  <c r="I68" i="2"/>
  <c r="J68" i="2"/>
  <c r="H69" i="2"/>
  <c r="I69" i="2"/>
  <c r="J69" i="2"/>
  <c r="H70" i="2"/>
  <c r="I70" i="2"/>
  <c r="J70" i="2"/>
  <c r="H71" i="2"/>
  <c r="I71" i="2"/>
  <c r="J71" i="2"/>
  <c r="H72" i="2"/>
  <c r="I72" i="2"/>
  <c r="J72" i="2"/>
  <c r="H73" i="2"/>
  <c r="I73" i="2"/>
  <c r="J73" i="2"/>
  <c r="H74" i="2"/>
  <c r="H75" i="2"/>
  <c r="I75" i="2"/>
  <c r="J75" i="2"/>
  <c r="H76" i="2"/>
  <c r="I76" i="2"/>
  <c r="J76" i="2"/>
  <c r="H77" i="2"/>
  <c r="I77" i="2"/>
  <c r="J77" i="2"/>
  <c r="H78" i="2"/>
  <c r="H79" i="2"/>
  <c r="I79" i="2"/>
  <c r="J79" i="2"/>
  <c r="H80" i="2"/>
  <c r="I80" i="2"/>
  <c r="J80" i="2"/>
  <c r="H81" i="2"/>
  <c r="I81" i="2"/>
  <c r="J81" i="2"/>
  <c r="H82" i="2"/>
  <c r="I82" i="2"/>
  <c r="J82" i="2"/>
  <c r="H83" i="2"/>
  <c r="I83" i="2"/>
  <c r="J83" i="2"/>
  <c r="H84" i="2"/>
  <c r="I84" i="2"/>
  <c r="J84" i="2"/>
  <c r="H85" i="2"/>
  <c r="I85" i="2"/>
  <c r="J85" i="2"/>
  <c r="H86" i="2"/>
  <c r="H87" i="2"/>
  <c r="I87" i="2"/>
  <c r="J87" i="2"/>
  <c r="H88" i="2"/>
  <c r="I88" i="2"/>
  <c r="J88" i="2"/>
  <c r="H89" i="2"/>
  <c r="I89" i="2"/>
  <c r="J89" i="2"/>
  <c r="H90" i="2"/>
  <c r="I90" i="2"/>
  <c r="J90" i="2"/>
  <c r="H91" i="2"/>
  <c r="I91" i="2"/>
  <c r="J91" i="2"/>
  <c r="H92" i="2"/>
  <c r="I92" i="2"/>
  <c r="J92" i="2"/>
  <c r="H93" i="2"/>
  <c r="I93" i="2"/>
  <c r="J93" i="2"/>
  <c r="H94" i="2"/>
  <c r="I94" i="2"/>
  <c r="J94" i="2"/>
  <c r="H95" i="2"/>
  <c r="I95" i="2"/>
  <c r="J95" i="2"/>
  <c r="H96" i="2"/>
  <c r="I96" i="2"/>
  <c r="J96" i="2"/>
  <c r="H97" i="2"/>
  <c r="I97" i="2"/>
  <c r="J97" i="2"/>
  <c r="H98" i="2"/>
  <c r="I98" i="2"/>
  <c r="J98" i="2"/>
  <c r="H99" i="2"/>
  <c r="I99" i="2"/>
  <c r="J99" i="2"/>
  <c r="H100" i="2"/>
  <c r="I100" i="2"/>
  <c r="J100" i="2"/>
  <c r="H101" i="2"/>
  <c r="I101" i="2"/>
  <c r="J101" i="2"/>
  <c r="H102" i="2"/>
  <c r="I102" i="2"/>
  <c r="J102" i="2"/>
  <c r="H103" i="2"/>
  <c r="I103" i="2"/>
  <c r="J103" i="2"/>
  <c r="H104" i="2"/>
  <c r="I104" i="2"/>
  <c r="J104" i="2"/>
  <c r="H105" i="2"/>
  <c r="I105" i="2"/>
  <c r="J105" i="2"/>
  <c r="H106" i="2"/>
  <c r="I106" i="2"/>
  <c r="H107" i="2"/>
  <c r="I107" i="2"/>
  <c r="J107" i="2"/>
  <c r="H108" i="2"/>
  <c r="I108" i="2"/>
  <c r="J108" i="2"/>
  <c r="H109" i="2"/>
  <c r="I109" i="2"/>
  <c r="J109" i="2"/>
  <c r="H110" i="2"/>
  <c r="I110" i="2"/>
  <c r="H111" i="2"/>
  <c r="I111" i="2"/>
  <c r="J111" i="2"/>
  <c r="H112" i="2"/>
  <c r="I112" i="2"/>
  <c r="J112" i="2"/>
  <c r="H113" i="2"/>
  <c r="I113" i="2"/>
  <c r="J113" i="2"/>
  <c r="H114" i="2"/>
  <c r="H115" i="2"/>
  <c r="I115" i="2"/>
  <c r="J115" i="2"/>
  <c r="H116" i="2"/>
  <c r="I116" i="2"/>
  <c r="J116" i="2"/>
  <c r="H117" i="2"/>
  <c r="I117" i="2"/>
  <c r="J117" i="2"/>
  <c r="H118" i="2"/>
  <c r="I118" i="2"/>
  <c r="J118" i="2"/>
  <c r="H119" i="2"/>
  <c r="I119" i="2"/>
  <c r="J119" i="2"/>
  <c r="H120" i="2"/>
  <c r="I120" i="2"/>
  <c r="J120" i="2"/>
  <c r="H121" i="2"/>
  <c r="I121" i="2"/>
  <c r="J121" i="2"/>
  <c r="H122" i="2"/>
  <c r="H123" i="2"/>
  <c r="I123" i="2"/>
  <c r="J123" i="2"/>
  <c r="H1" i="2"/>
  <c r="I1" i="2"/>
  <c r="J1" i="2"/>
  <c r="E15" i="2"/>
  <c r="B4" i="2"/>
  <c r="C4" i="2"/>
  <c r="E4" i="2"/>
  <c r="B5" i="2"/>
  <c r="C5" i="2"/>
  <c r="E5" i="2"/>
  <c r="B6" i="2"/>
  <c r="C6" i="2"/>
  <c r="E6" i="2"/>
  <c r="B7" i="2"/>
  <c r="C7" i="2"/>
  <c r="E7" i="2"/>
  <c r="B8" i="2"/>
  <c r="C8" i="2"/>
  <c r="E8" i="2"/>
  <c r="B9" i="2"/>
  <c r="C9" i="2"/>
  <c r="E9" i="2"/>
  <c r="B10" i="2"/>
  <c r="C10" i="2"/>
  <c r="E10" i="2"/>
  <c r="B11" i="2"/>
  <c r="C11" i="2"/>
  <c r="E11" i="2"/>
  <c r="B12" i="2"/>
  <c r="C12" i="2"/>
  <c r="E12" i="2"/>
  <c r="B13" i="2"/>
  <c r="C13" i="2"/>
  <c r="E13" i="2"/>
  <c r="B14" i="2"/>
  <c r="C14" i="2"/>
  <c r="E14" i="2"/>
  <c r="B15" i="2"/>
  <c r="C15" i="2"/>
  <c r="B16" i="2"/>
  <c r="C16" i="2"/>
  <c r="E16" i="2"/>
  <c r="B17" i="2"/>
  <c r="C17" i="2"/>
  <c r="E17" i="2"/>
  <c r="B18" i="2"/>
  <c r="C18" i="2"/>
  <c r="E18" i="2"/>
  <c r="B19" i="2"/>
  <c r="C19" i="2"/>
  <c r="E19" i="2"/>
  <c r="B20" i="2"/>
  <c r="C20" i="2"/>
  <c r="E20" i="2"/>
  <c r="B21" i="2"/>
  <c r="C21" i="2"/>
  <c r="E21" i="2"/>
  <c r="B22" i="2"/>
  <c r="C22" i="2"/>
  <c r="E22" i="2"/>
  <c r="B23" i="2"/>
  <c r="C23" i="2"/>
  <c r="E23" i="2"/>
  <c r="B24" i="2"/>
  <c r="C24" i="2"/>
  <c r="E24" i="2"/>
  <c r="B25" i="2"/>
  <c r="C25" i="2"/>
  <c r="E25" i="2"/>
  <c r="B26" i="2"/>
  <c r="C26" i="2"/>
  <c r="E26" i="2"/>
  <c r="B27" i="2"/>
  <c r="C27" i="2"/>
  <c r="E27" i="2"/>
  <c r="B28" i="2"/>
  <c r="C28" i="2"/>
  <c r="E28" i="2"/>
  <c r="B29" i="2"/>
  <c r="C29" i="2"/>
  <c r="E29" i="2"/>
  <c r="B30" i="2"/>
  <c r="C30" i="2"/>
  <c r="E30" i="2"/>
  <c r="B31" i="2"/>
  <c r="C31" i="2"/>
  <c r="E31" i="2"/>
  <c r="B32" i="2"/>
  <c r="C32" i="2"/>
  <c r="E32" i="2"/>
  <c r="B33" i="2"/>
  <c r="C33" i="2"/>
  <c r="E33" i="2"/>
  <c r="B34" i="2"/>
  <c r="C34" i="2"/>
  <c r="E34" i="2"/>
  <c r="B35" i="2"/>
  <c r="C35" i="2"/>
  <c r="E35" i="2"/>
  <c r="B36" i="2"/>
  <c r="C36" i="2"/>
  <c r="E36" i="2"/>
  <c r="B37" i="2"/>
  <c r="C37" i="2"/>
  <c r="E37" i="2"/>
  <c r="B38" i="2"/>
  <c r="C38" i="2"/>
  <c r="E38" i="2"/>
  <c r="B39" i="2"/>
  <c r="C39" i="2"/>
  <c r="E39" i="2"/>
  <c r="B40" i="2"/>
  <c r="C40" i="2"/>
  <c r="E40" i="2"/>
  <c r="B41" i="2"/>
  <c r="C41" i="2"/>
  <c r="E41" i="2"/>
  <c r="B42" i="2"/>
  <c r="C42" i="2"/>
  <c r="E42" i="2"/>
  <c r="B43" i="2"/>
  <c r="C43" i="2"/>
  <c r="E43" i="2"/>
  <c r="B44" i="2"/>
  <c r="C44" i="2"/>
  <c r="E44" i="2"/>
  <c r="B45" i="2"/>
  <c r="C45" i="2"/>
  <c r="E45" i="2"/>
  <c r="B46" i="2"/>
  <c r="C46" i="2"/>
  <c r="E46" i="2"/>
  <c r="B47" i="2"/>
  <c r="C47" i="2"/>
  <c r="E47" i="2"/>
  <c r="B48" i="2"/>
  <c r="C48" i="2"/>
  <c r="E48" i="2"/>
  <c r="B49" i="2"/>
  <c r="C49" i="2"/>
  <c r="E49" i="2"/>
  <c r="B50" i="2"/>
  <c r="C50" i="2"/>
  <c r="E50" i="2"/>
  <c r="B51" i="2"/>
  <c r="C51" i="2"/>
  <c r="E51" i="2"/>
  <c r="B52" i="2"/>
  <c r="C52" i="2"/>
  <c r="E52" i="2"/>
  <c r="B53" i="2"/>
  <c r="C53" i="2"/>
  <c r="E53" i="2"/>
  <c r="B54" i="2"/>
  <c r="C54" i="2"/>
  <c r="E54" i="2"/>
  <c r="B55" i="2"/>
  <c r="C55" i="2"/>
  <c r="E55" i="2"/>
  <c r="B56" i="2"/>
  <c r="C56" i="2"/>
  <c r="E56" i="2"/>
  <c r="B57" i="2"/>
  <c r="C57" i="2"/>
  <c r="E57" i="2"/>
  <c r="B58" i="2"/>
  <c r="C58" i="2"/>
  <c r="E58" i="2"/>
  <c r="B59" i="2"/>
  <c r="C59" i="2"/>
  <c r="E59" i="2"/>
  <c r="B60" i="2"/>
  <c r="C60" i="2"/>
  <c r="E60" i="2"/>
  <c r="B61" i="2"/>
  <c r="C61" i="2"/>
  <c r="E61" i="2"/>
  <c r="B62" i="2"/>
  <c r="C62" i="2"/>
  <c r="E62" i="2"/>
  <c r="B3" i="2"/>
  <c r="C3" i="2"/>
  <c r="E3" i="2"/>
  <c r="B2" i="2"/>
  <c r="C2" i="2"/>
  <c r="E2" i="2"/>
  <c r="B1" i="2"/>
  <c r="C1" i="2"/>
  <c r="E1" i="2"/>
  <c r="A64" i="2"/>
  <c r="E64" i="2"/>
  <c r="E63" i="2"/>
</calcChain>
</file>

<file path=xl/sharedStrings.xml><?xml version="1.0" encoding="utf-8"?>
<sst xmlns="http://schemas.openxmlformats.org/spreadsheetml/2006/main" count="110" uniqueCount="77">
  <si>
    <t>№п/п</t>
  </si>
  <si>
    <t>Кол-во</t>
  </si>
  <si>
    <t>Ед. изм.</t>
  </si>
  <si>
    <t>Наименование МТР</t>
  </si>
  <si>
    <t>Доп. данные</t>
  </si>
  <si>
    <t>Оповещатель световой ПОРОШОК! УХОДИ! Ирида-Гефест</t>
  </si>
  <si>
    <t>Цена плановая, Руб. без НДС</t>
  </si>
  <si>
    <t>Стоимость плановая, Руб. без НДС</t>
  </si>
  <si>
    <t>Нормативный документ 
(ГОСТ, ОЛ, ТТ, пр.)</t>
  </si>
  <si>
    <t>Кабель силовой Вз Рэ-П-Б-Э-нг(A)-HF-ХЛ 3х25/16 6кВ</t>
  </si>
  <si>
    <t>Кабель 300В 1Px1,5мм2 (для систем управления АСУТП)</t>
  </si>
  <si>
    <t>Кабель 300В 4Px1,0мм2</t>
  </si>
  <si>
    <t>Кабель 300В 2Px1,0мм2</t>
  </si>
  <si>
    <t>Кабель 300В 2Pх0,78мм2 (для цифровых цепей Modbus)</t>
  </si>
  <si>
    <t>Провод-ПуГВ-ХЛ 1х6</t>
  </si>
  <si>
    <t>Кабель силовой Р-П-Б-^-нг(A)-HF 5х50мк(N,PE) 1кВ</t>
  </si>
  <si>
    <t>Кабель силовой Р-П-Б-^-нг(A)-HF 4х10 1кВ</t>
  </si>
  <si>
    <t>Кабель силовой Р-П-Б-^-нг(A)-HF 5х70мк(N,PE) 1кВ</t>
  </si>
  <si>
    <t>Кабель силовой Р-П-Б-^-нг(A)-HF 4х25 1кВ</t>
  </si>
  <si>
    <t>Провод-ПуГВ-ХЛ 1х95</t>
  </si>
  <si>
    <t>Кабель силовой Р-П-Б-^-нг(A)-HF 5х6 1кВ</t>
  </si>
  <si>
    <t>Кабель силовой ИнСил Рэп-В-ХЛ1 5х6 1кВ</t>
  </si>
  <si>
    <t>Кабель для систем аварийного отключения и систем обнаружения пожара и газа, 300 В, огнестойкий – оранжевый 1P x 1,5 мм2 Тип 1</t>
  </si>
  <si>
    <t>Кабель для систем аварийного отключения и систем обнаружения пожара и газа, 300 В, огнестойкий – оранжевый
'4P x 1,0 мм2</t>
  </si>
  <si>
    <t xml:space="preserve">Кабель для систем аварийного отключения и систем обнаружения пожара и газа, 300 В, огнестойкий – оранжевый 2P x 1,0 мм2 Тип 5 </t>
  </si>
  <si>
    <t xml:space="preserve">серый, Тип 12 </t>
  </si>
  <si>
    <t>Кабель для заземления, с изоляцией и наружной оболочкой желто-зеленого цвета. Не распространяющие горение при групповой прокладке 1х6мм2</t>
  </si>
  <si>
    <t>RU-KH4-87-GVN-SPE-604002</t>
  </si>
  <si>
    <t>Кабель силовой, с медными жилами, класс 2, с изоляцией из этиленпропиленовой резины, бронированный стальными оцинкованными лентами, в оболочке на основе композиции, не распространяющей горение, не содержащей галогенов, на номинальное напряжение 1 кВ, для температуры окружающего воздуха от минус 65 до плюс 90°С, климатическое исполнение ХЛ1, для прокладки без дополнительного подогрева до минус 40°С, сечением 5х50 мм2</t>
  </si>
  <si>
    <t>Кабель силовой, с медными жилами, класс 2, с изоляцией из этиленпропиленовой резины, бронированный стальными оцинкованными лентами, в оболочке на основе композиции, не распространяющей горение, не содержащей галогенов, на номинальное напряжение 1 кВ, для температуры окружающего воздуха от минус 65 до плюс 90°С, климатическое исполнение ХЛ1, для прокладки без дополнительного подогрева до минус 40°С, сечением 4х10 мм2</t>
  </si>
  <si>
    <t>Кабель силовой, с медными жилами, с классом жил 2, с изоляцией из этиленпропиленовой резины, бронированный стальными оцинкованными лентами, в оболочке на основе композиции, не распространяющей горение, не содержащей галогенов, на номинальное напряжение 1 кВ, для температуры окружающего воздуха от минус 65 до плюс 90 ºС, климатическое исполнение ХЛ1, для прокладки без дополнительного подогрева до минус 40°С, сечением мм2: 5х70 мм2</t>
  </si>
  <si>
    <t xml:space="preserve">Кабель силовой для взрывоопасных сред для стационарной прокладки с медными жилами класса 2, с изоляцией из высокомодульной этиленпропиленовой резины (HEPR), бронированный стальными оцинкованными лентами, в оболочке из полимерной композиция не содержащей галогенов, не распространяющей горение при групповой прокладке по категории А, не выделяющий коррозионно-активных газообразных продуктов при горении и тлении, эксплуатация при температуре окружающей среды от минус 60 до плюс 50 °С, на номинальное напряжение 1 кВ, устойчивый к воздействию солнечной радиации в течение всего срока службы, климатического исполнения ХЛ1, температура монтажа от минус 35°С, сечением 4х25 мм2, срок службы не менее 30 лет </t>
  </si>
  <si>
    <t>Провод установочный с медными жилами с изоляцией  из поливинилхлоридного пластиката желто-зеленого цвета, круглый, в холодостойком исполнении, на номинальное напряжение 1 кВ, сечение 1х95 мм2</t>
  </si>
  <si>
    <t>Кабель силовой, с медными жилами, класс 2, с изоляцией из этиленпропиленовой резины, разделительный слой и защитный шланг из поливинилхлоридного пластиката, в оболочке на основе композиции, не распространяющей горение, не содержащей галогенов, на номинальное напряжение 1 кВ, для температуры окружающего воздуха от минус 65 до плюс 90 ºС, климатическое исполнение ХЛ1, для прокладки без дополнительного подогрева до минус 40°С, сечением мм2:
5х6 мм2</t>
  </si>
  <si>
    <t>Кабель силовой, с медными жилами, класс 2, изоляция из этиленпропиленовой резины, внутренняя и наружная оболочки
из поливинилхлоридного пластиката, на номинальное напряжение 1 кВ, для температуры окружающего воздуха от минус 65 до плюс 90 ºС, климатическое исполнение ХЛ1, для прокладки без дополнительного подогрева до минус 40°С, сечением мм2:
5х6 мм2</t>
  </si>
  <si>
    <t xml:space="preserve">ИнСил-РэпБПнг(А)-HF
ГОСТ Р 58342-2019
 </t>
  </si>
  <si>
    <t>ИнСил-РэпБПнг(А)-HF 5х70мк(N,PE)-1</t>
  </si>
  <si>
    <t xml:space="preserve">Вз-РэБПнг(А)-HF-ХЛ
ГОСТ Р 58342-2019
 </t>
  </si>
  <si>
    <t xml:space="preserve">ПуГВ-ХЛ
ГОСТ 31947-2012
ТУ 3551-079-21059747-2011
 </t>
  </si>
  <si>
    <t>ИнСил-РэпБВ</t>
  </si>
  <si>
    <t>ИнСил-РэпВ</t>
  </si>
  <si>
    <t>М</t>
  </si>
  <si>
    <t>ШТ</t>
  </si>
  <si>
    <t>м</t>
  </si>
  <si>
    <t>Кабель силовой медь Рэп-В-^-Э-нг(A)-ХЛ 5х4 1кВ</t>
  </si>
  <si>
    <t>Кабель силовой с медными жилами с изоляцией из этиленпропиленовой резины, с экраном из медной ленты или медных проволок, с наружной оболочкой из ПВХ пластика, не распостраняющей горение 
PэпВнг(А)-ХЛ-5х4</t>
  </si>
  <si>
    <t>PэпВнг(А)-ХЛ-5х4</t>
  </si>
  <si>
    <t>Кабель силовой медь Рэп-В-^-Э-нг(A)-ХЛ 5х6 1кВ</t>
  </si>
  <si>
    <t>Кабель силовой с медными жилами с изоляцией из этиленпропиленовой резины, с экраном из медной ленты или медных проволок, с наружной оболочкой из ПВХ пластика, не распостраняющей горение 
PэпВнг(А)-ХЛ-5х6</t>
  </si>
  <si>
    <t>PэпВнг(А)-ХЛ-5х6</t>
  </si>
  <si>
    <t>Кабель силовой медь Рэп-В-^-Э-нг(A)-ХЛ 5х10 1кВ</t>
  </si>
  <si>
    <t>Кабель силовой с медными жилами с изоляцией из этиленпропиленовой резины, с экраном из медной ленты или медных проволок, с наружной оболочкой из ПВХ пластика, не распостраняющей горение 
PэпВнг(А)-ХЛ-5х10</t>
  </si>
  <si>
    <t>PэпВнг(А)-ХЛ-5х10</t>
  </si>
  <si>
    <t>Кабель силовой медь Рэп-В-^-Э-нг(A)-ХЛ 5х16 1кВ</t>
  </si>
  <si>
    <t>Кабель силовой с медными жилами с изоляцией из этиленпропиленовой резины, с экраном из медной ленты или медных проволок, с наружной оболочкой из ПВХ пластика, не распостраняющей горение 
PэпВнг(А)-ХЛ-5х16</t>
  </si>
  <si>
    <t>PэпВнг(А)-ХЛ-5х16</t>
  </si>
  <si>
    <t>Кабель силовой медь Рэп-В-^-Э-нг(A)-ХЛ 5х25 н/дкВ</t>
  </si>
  <si>
    <t>Кабель силовой с медными жилами с изоляцией из этиленпропиленовой резины, с экраном из медной ленты или медных проволок, с наружной оболочкой из ПВХ пластика, не распостраняющей горение 
PэпВнг(А)-ХЛ-5х25</t>
  </si>
  <si>
    <t>PэпВнг(А)-ХЛ-5х25</t>
  </si>
  <si>
    <t>Кабель силовой медь Рэп-В-^-Э-нг(A)-ХЛ 5х70 1кВ</t>
  </si>
  <si>
    <t>Кабель силовой с медными жилами с изоляцией из этиленпропиленовой резины, с экраном из медной ленты или медных проволок, с наружной оболочкой из ПВХ пластика, не распостраняющей горение 
PэпВнг(А)-ХЛ-5х70</t>
  </si>
  <si>
    <t>PэпВнг(А)-ХЛ-5х70</t>
  </si>
  <si>
    <t>Кабель силовой медь Рэп-В-Б-Э-нг(A)-ХЛ 3х25 6кВ</t>
  </si>
  <si>
    <t>Кабель силовой с медными жилами с изоляцией из этиленпропиленовой резины, с экраном из медной ленты или медных проволок, бронированный,с наружной оболочкой из ПВХ пластика, не распостраняющей горение , на напряжение 
РэпЭБВнг(А)-ХЛ-6-3х25</t>
  </si>
  <si>
    <t>РэпЭБВнг(А)-ХЛ-6-3х25</t>
  </si>
  <si>
    <t>Кабель контрольный К-В-В-Г-Э-нг(A)-ХЛ 4х1, NIS</t>
  </si>
  <si>
    <t>Кабель контрольный экранированный, 4 жилы, холодостойкое исполнение КВВГЭнг(A)-ХЛ 4х1,0</t>
  </si>
  <si>
    <t>КВВГЭнг(A)-ХЛ 4х1,0</t>
  </si>
  <si>
    <t>Кабель контрольный К-В-В-Г-Э-нг(A)-ХЛ 7х1, NIS</t>
  </si>
  <si>
    <t>Кабель контрольный экранированный, 7 жил, холодостойкое исполнение КВВГЭнг(A)-ХЛ 7х1,0</t>
  </si>
  <si>
    <t>КВВГЭнг(A)-ХЛ 7х1,0</t>
  </si>
  <si>
    <t>Кабель силовой Вз Рэ-П-Б-нг(A)-HF-ХЛ 4х35мк 1кВ</t>
  </si>
  <si>
    <t>Кабель силовой для взрывоопасных сред для стационарной прокладки с медными жилами класса 2, с изоляцией из высокомодульной этиленпропиленовой резины (HEPR), бронированный стальными оцинкованными лентами, в оболочке из полимерной композиция не содержащей галогенов, не распространяющей горение при групповой прокладке по категории А, не выделяющий коррозионно-активных газообразных продуктов при горении и тлении, эксплуатация при температуре окружающей среды от минус 60 до плюс 50 °С, на номинальное напряжение 1 кВ, устойчивый к воздействию солнечной радиации в течение всего срока службы, климатического исполнения ХЛ1, температура монтажа от минус 35°С, сечением 4х35 мм2, срок службы не менее 30 лет</t>
  </si>
  <si>
    <t>Вз-РэБПнг(А)-HF-ХЛ
ГОСТ Р 58342-2019</t>
  </si>
  <si>
    <t>оболочка желто-зеленого цвета</t>
  </si>
  <si>
    <t>Провод-ПуГВ-ХЛ 1х35</t>
  </si>
  <si>
    <t>Провод Пу-Г-В-ХЛ 1х70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</si>
</sst>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6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22"/>
      <color theme="1"/>
      <name val="Tahoma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8" fillId="0" borderId="0"/>
    <xf numFmtId="0" fontId="18" fillId="0" borderId="0"/>
    <xf numFmtId="0" fontId="21" fillId="0" borderId="0"/>
    <xf numFmtId="0" fontId="22" fillId="0" borderId="0"/>
    <xf numFmtId="0" fontId="21" fillId="0" borderId="0"/>
    <xf numFmtId="0" fontId="18" fillId="0" borderId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23" borderId="8" applyNumberFormat="0" applyFont="0" applyAlignment="0" applyProtection="0"/>
    <xf numFmtId="0" fontId="15" fillId="0" borderId="9" applyNumberFormat="0" applyFill="0" applyAlignment="0" applyProtection="0"/>
    <xf numFmtId="0" fontId="19" fillId="0" borderId="0"/>
    <xf numFmtId="0" fontId="1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7" fillId="4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24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2" fontId="0" fillId="0" borderId="0" xfId="0" applyNumberFormat="1"/>
    <xf numFmtId="2" fontId="0" fillId="24" borderId="0" xfId="0" applyNumberFormat="1" applyFill="1"/>
    <xf numFmtId="0" fontId="0" fillId="24" borderId="0" xfId="0" applyFill="1"/>
    <xf numFmtId="0" fontId="29" fillId="0" borderId="10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center" vertical="center" wrapText="1"/>
    </xf>
    <xf numFmtId="0" fontId="20" fillId="26" borderId="16" xfId="37" applyFont="1" applyFill="1" applyBorder="1" applyAlignment="1">
      <alignment horizontal="center" vertical="center" wrapText="1"/>
    </xf>
    <xf numFmtId="0" fontId="20" fillId="26" borderId="17" xfId="37" applyFont="1" applyFill="1" applyBorder="1" applyAlignment="1">
      <alignment horizontal="center" vertical="center" wrapText="1"/>
    </xf>
    <xf numFmtId="0" fontId="20" fillId="26" borderId="17" xfId="37" applyFont="1" applyFill="1" applyBorder="1" applyAlignment="1">
      <alignment horizontal="left" vertical="center" wrapText="1"/>
    </xf>
    <xf numFmtId="164" fontId="20" fillId="26" borderId="18" xfId="48" applyFont="1" applyFill="1" applyBorder="1" applyAlignment="1">
      <alignment horizontal="center" vertical="center" wrapText="1"/>
    </xf>
    <xf numFmtId="164" fontId="20" fillId="26" borderId="16" xfId="48" applyFont="1" applyFill="1" applyBorder="1" applyAlignment="1">
      <alignment horizontal="center" vertical="center" wrapText="1"/>
    </xf>
    <xf numFmtId="0" fontId="29" fillId="25" borderId="14" xfId="0" applyFont="1" applyFill="1" applyBorder="1" applyAlignment="1">
      <alignment horizontal="center" vertical="center" wrapText="1"/>
    </xf>
    <xf numFmtId="164" fontId="20" fillId="26" borderId="19" xfId="48" applyFont="1" applyFill="1" applyBorder="1" applyAlignment="1">
      <alignment horizontal="center" vertical="center" wrapText="1"/>
    </xf>
    <xf numFmtId="0" fontId="20" fillId="26" borderId="20" xfId="37" applyFont="1" applyFill="1" applyBorder="1" applyAlignment="1">
      <alignment horizontal="center" vertical="center" wrapText="1"/>
    </xf>
    <xf numFmtId="0" fontId="20" fillId="26" borderId="21" xfId="37" applyFont="1" applyFill="1" applyBorder="1" applyAlignment="1">
      <alignment horizontal="center" vertical="center" wrapText="1"/>
    </xf>
    <xf numFmtId="0" fontId="20" fillId="26" borderId="21" xfId="37" applyFont="1" applyFill="1" applyBorder="1" applyAlignment="1">
      <alignment horizontal="left" vertical="center" wrapText="1"/>
    </xf>
    <xf numFmtId="164" fontId="20" fillId="26" borderId="22" xfId="48" applyFont="1" applyFill="1" applyBorder="1" applyAlignment="1">
      <alignment horizontal="center" vertical="center" wrapText="1"/>
    </xf>
    <xf numFmtId="164" fontId="20" fillId="26" borderId="20" xfId="48" applyFont="1" applyFill="1" applyBorder="1" applyAlignment="1">
      <alignment horizontal="center" vertical="center" wrapText="1"/>
    </xf>
    <xf numFmtId="164" fontId="20" fillId="26" borderId="23" xfId="48" applyFont="1" applyFill="1" applyBorder="1" applyAlignment="1">
      <alignment horizontal="center" vertical="center" wrapText="1"/>
    </xf>
    <xf numFmtId="0" fontId="20" fillId="26" borderId="24" xfId="37" applyFont="1" applyFill="1" applyBorder="1" applyAlignment="1">
      <alignment horizontal="center" vertical="center" wrapText="1"/>
    </xf>
    <xf numFmtId="0" fontId="20" fillId="28" borderId="16" xfId="37" applyFont="1" applyFill="1" applyBorder="1" applyAlignment="1">
      <alignment horizontal="center" vertical="center" wrapText="1"/>
    </xf>
    <xf numFmtId="0" fontId="20" fillId="27" borderId="25" xfId="37" applyFont="1" applyFill="1" applyBorder="1" applyAlignment="1">
      <alignment horizontal="center" vertical="center" wrapText="1"/>
    </xf>
    <xf numFmtId="0" fontId="20" fillId="27" borderId="0" xfId="37" applyFont="1" applyFill="1" applyBorder="1" applyAlignment="1">
      <alignment horizontal="center" vertical="center" wrapText="1"/>
    </xf>
  </cellXfs>
  <cellStyles count="5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13" xfId="36"/>
    <cellStyle name="Обычный 2" xfId="37"/>
    <cellStyle name="Обычный 2 2" xfId="38"/>
    <cellStyle name="Обычный 3" xfId="39"/>
    <cellStyle name="Обычный 5" xfId="40"/>
    <cellStyle name="Обычный 6" xfId="41"/>
    <cellStyle name="Плохой 2" xfId="42"/>
    <cellStyle name="Пояснение 2" xfId="43"/>
    <cellStyle name="Примечание 2" xfId="44"/>
    <cellStyle name="Связанная ячейка 2" xfId="45"/>
    <cellStyle name="Стиль 1" xfId="46"/>
    <cellStyle name="Текст предупреждения 2" xfId="47"/>
    <cellStyle name="Финансовый" xfId="48" builtinId="3"/>
    <cellStyle name="Финансовый 2" xfId="49"/>
    <cellStyle name="Финансовый 3" xfId="50"/>
    <cellStyle name="Финансовый 4" xfId="51"/>
    <cellStyle name="Хороший 2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34"/>
  <sheetViews>
    <sheetView tabSelected="1" zoomScale="55" zoomScaleNormal="70" zoomScaleSheetLayoutView="55" zoomScalePageLayoutView="80" workbookViewId="0">
      <selection activeCell="A4" sqref="A4:F9"/>
    </sheetView>
  </sheetViews>
  <sheetFormatPr defaultColWidth="9.140625" defaultRowHeight="15" x14ac:dyDescent="0.25"/>
  <cols>
    <col min="1" max="1" width="19.28515625" style="1" customWidth="1"/>
    <col min="2" max="2" width="80.28515625" style="1" customWidth="1"/>
    <col min="3" max="3" width="103.42578125" style="1" customWidth="1"/>
    <col min="4" max="4" width="57.28515625" style="1" customWidth="1"/>
    <col min="5" max="5" width="24" style="1" customWidth="1"/>
    <col min="6" max="6" width="28" style="1" customWidth="1"/>
    <col min="7" max="7" width="33.140625" style="1" customWidth="1"/>
    <col min="8" max="8" width="50.42578125" style="1" customWidth="1"/>
    <col min="9" max="9" width="34.5703125" style="1" customWidth="1"/>
    <col min="10" max="10" width="44.5703125" style="1" customWidth="1"/>
    <col min="11" max="16" width="9.140625" style="1"/>
    <col min="17" max="17" width="42" style="1" customWidth="1"/>
    <col min="18" max="16384" width="9.140625" style="1"/>
  </cols>
  <sheetData>
    <row r="1" spans="1:8" s="5" customFormat="1" ht="70.5" customHeight="1" thickBot="1" x14ac:dyDescent="0.75">
      <c r="A1" s="2"/>
      <c r="B1" s="2"/>
      <c r="C1" s="4"/>
      <c r="D1" s="4"/>
      <c r="E1" s="2"/>
      <c r="F1" s="3"/>
      <c r="G1" s="3"/>
      <c r="H1" s="3"/>
    </row>
    <row r="2" spans="1:8" ht="78" customHeight="1" thickBot="1" x14ac:dyDescent="0.3">
      <c r="A2" s="13" t="s">
        <v>0</v>
      </c>
      <c r="B2" s="14" t="s">
        <v>3</v>
      </c>
      <c r="C2" s="14" t="s">
        <v>4</v>
      </c>
      <c r="D2" s="14" t="s">
        <v>8</v>
      </c>
      <c r="E2" s="14" t="s">
        <v>2</v>
      </c>
      <c r="F2" s="16" t="s">
        <v>1</v>
      </c>
      <c r="G2" s="18" t="s">
        <v>6</v>
      </c>
      <c r="H2" s="24" t="s">
        <v>7</v>
      </c>
    </row>
    <row r="3" spans="1:8" s="7" customFormat="1" ht="38.25" customHeight="1" thickBot="1" x14ac:dyDescent="0.5">
      <c r="A3" s="8">
        <v>1</v>
      </c>
      <c r="B3" s="8">
        <v>4</v>
      </c>
      <c r="C3" s="8">
        <v>5</v>
      </c>
      <c r="D3" s="8">
        <v>6</v>
      </c>
      <c r="E3" s="8">
        <v>7</v>
      </c>
      <c r="F3" s="17">
        <v>8</v>
      </c>
      <c r="G3" s="8">
        <v>9</v>
      </c>
      <c r="H3" s="15">
        <v>10</v>
      </c>
    </row>
    <row r="4" spans="1:8" s="6" customFormat="1" ht="157.5" customHeight="1" x14ac:dyDescent="0.35">
      <c r="A4" s="19">
        <v>1</v>
      </c>
      <c r="B4" s="21" t="s">
        <v>10</v>
      </c>
      <c r="C4" s="21" t="s">
        <v>22</v>
      </c>
      <c r="D4" s="21" t="s">
        <v>27</v>
      </c>
      <c r="E4" s="20" t="s">
        <v>42</v>
      </c>
      <c r="F4" s="22">
        <v>220</v>
      </c>
      <c r="G4" s="23">
        <v>404.08</v>
      </c>
      <c r="H4" s="25">
        <f t="shared" ref="H4:H16" si="0">G4*F4</f>
        <v>88897.599999999991</v>
      </c>
    </row>
    <row r="5" spans="1:8" s="9" customFormat="1" ht="90.75" customHeight="1" x14ac:dyDescent="0.25">
      <c r="A5" s="19">
        <v>2</v>
      </c>
      <c r="B5" s="21" t="s">
        <v>11</v>
      </c>
      <c r="C5" s="21" t="s">
        <v>23</v>
      </c>
      <c r="D5" s="21" t="s">
        <v>27</v>
      </c>
      <c r="E5" s="20" t="s">
        <v>42</v>
      </c>
      <c r="F5" s="22">
        <v>1280</v>
      </c>
      <c r="G5" s="23">
        <v>404.08</v>
      </c>
      <c r="H5" s="25">
        <f t="shared" si="0"/>
        <v>517222.39999999997</v>
      </c>
    </row>
    <row r="6" spans="1:8" s="9" customFormat="1" ht="90.75" customHeight="1" x14ac:dyDescent="0.25">
      <c r="A6" s="19">
        <v>3</v>
      </c>
      <c r="B6" s="21" t="s">
        <v>12</v>
      </c>
      <c r="C6" s="21" t="s">
        <v>24</v>
      </c>
      <c r="D6" s="21" t="s">
        <v>27</v>
      </c>
      <c r="E6" s="20" t="s">
        <v>42</v>
      </c>
      <c r="F6" s="22">
        <v>160</v>
      </c>
      <c r="G6" s="23">
        <v>404.08</v>
      </c>
      <c r="H6" s="25">
        <f t="shared" si="0"/>
        <v>64652.799999999996</v>
      </c>
    </row>
    <row r="7" spans="1:8" s="9" customFormat="1" ht="90.75" customHeight="1" x14ac:dyDescent="0.25">
      <c r="A7" s="19">
        <v>4</v>
      </c>
      <c r="B7" s="21" t="s">
        <v>13</v>
      </c>
      <c r="C7" s="21" t="s">
        <v>25</v>
      </c>
      <c r="D7" s="21" t="s">
        <v>27</v>
      </c>
      <c r="E7" s="20" t="s">
        <v>42</v>
      </c>
      <c r="F7" s="22">
        <v>1203</v>
      </c>
      <c r="G7" s="23">
        <v>404.08</v>
      </c>
      <c r="H7" s="25">
        <f t="shared" si="0"/>
        <v>486108.24</v>
      </c>
    </row>
    <row r="8" spans="1:8" s="9" customFormat="1" ht="90.75" customHeight="1" x14ac:dyDescent="0.25">
      <c r="A8" s="33">
        <v>5</v>
      </c>
      <c r="B8" s="21" t="s">
        <v>14</v>
      </c>
      <c r="C8" s="21" t="s">
        <v>26</v>
      </c>
      <c r="D8" s="21"/>
      <c r="E8" s="20" t="s">
        <v>43</v>
      </c>
      <c r="F8" s="22">
        <v>160</v>
      </c>
      <c r="G8" s="23">
        <v>160</v>
      </c>
      <c r="H8" s="25">
        <f t="shared" si="0"/>
        <v>25600</v>
      </c>
    </row>
    <row r="9" spans="1:8" s="9" customFormat="1" ht="90.75" customHeight="1" x14ac:dyDescent="0.25">
      <c r="A9" s="19">
        <v>6</v>
      </c>
      <c r="B9" s="21" t="s">
        <v>9</v>
      </c>
      <c r="C9" s="21"/>
      <c r="D9" s="21"/>
      <c r="E9" s="20" t="s">
        <v>41</v>
      </c>
      <c r="F9" s="22">
        <v>455</v>
      </c>
      <c r="G9" s="23">
        <v>1300</v>
      </c>
      <c r="H9" s="25">
        <f t="shared" si="0"/>
        <v>591500</v>
      </c>
    </row>
    <row r="10" spans="1:8" s="9" customFormat="1" ht="90.75" customHeight="1" x14ac:dyDescent="0.25">
      <c r="A10" s="19">
        <v>7</v>
      </c>
      <c r="B10" s="21" t="s">
        <v>15</v>
      </c>
      <c r="C10" s="21" t="s">
        <v>28</v>
      </c>
      <c r="D10" s="21" t="s">
        <v>35</v>
      </c>
      <c r="E10" s="20" t="s">
        <v>41</v>
      </c>
      <c r="F10" s="22">
        <v>1994</v>
      </c>
      <c r="G10" s="23">
        <v>2000</v>
      </c>
      <c r="H10" s="25">
        <f t="shared" si="0"/>
        <v>3988000</v>
      </c>
    </row>
    <row r="11" spans="1:8" s="9" customFormat="1" ht="213" customHeight="1" x14ac:dyDescent="0.25">
      <c r="A11" s="19">
        <v>8</v>
      </c>
      <c r="B11" s="21" t="s">
        <v>16</v>
      </c>
      <c r="C11" s="21" t="s">
        <v>29</v>
      </c>
      <c r="D11" s="21" t="s">
        <v>35</v>
      </c>
      <c r="E11" s="20" t="s">
        <v>41</v>
      </c>
      <c r="F11" s="22">
        <v>1000</v>
      </c>
      <c r="G11" s="23">
        <v>800</v>
      </c>
      <c r="H11" s="25">
        <f t="shared" si="0"/>
        <v>800000</v>
      </c>
    </row>
    <row r="12" spans="1:8" s="9" customFormat="1" ht="185.25" customHeight="1" x14ac:dyDescent="0.25">
      <c r="A12" s="19">
        <v>9</v>
      </c>
      <c r="B12" s="21" t="s">
        <v>17</v>
      </c>
      <c r="C12" s="21" t="s">
        <v>30</v>
      </c>
      <c r="D12" s="21" t="s">
        <v>36</v>
      </c>
      <c r="E12" s="20" t="s">
        <v>41</v>
      </c>
      <c r="F12" s="22">
        <v>884</v>
      </c>
      <c r="G12" s="23">
        <v>4000</v>
      </c>
      <c r="H12" s="25">
        <f t="shared" si="0"/>
        <v>3536000</v>
      </c>
    </row>
    <row r="13" spans="1:8" s="9" customFormat="1" ht="183" customHeight="1" x14ac:dyDescent="0.25">
      <c r="A13" s="19">
        <v>10</v>
      </c>
      <c r="B13" s="21" t="s">
        <v>18</v>
      </c>
      <c r="C13" s="21" t="s">
        <v>31</v>
      </c>
      <c r="D13" s="21" t="s">
        <v>37</v>
      </c>
      <c r="E13" s="20" t="s">
        <v>41</v>
      </c>
      <c r="F13" s="22">
        <v>750</v>
      </c>
      <c r="G13" s="23">
        <v>1300</v>
      </c>
      <c r="H13" s="25">
        <f t="shared" si="0"/>
        <v>975000</v>
      </c>
    </row>
    <row r="14" spans="1:8" s="9" customFormat="1" ht="303.75" customHeight="1" x14ac:dyDescent="0.25">
      <c r="A14" s="19">
        <v>11</v>
      </c>
      <c r="B14" s="21" t="s">
        <v>19</v>
      </c>
      <c r="C14" s="21" t="s">
        <v>32</v>
      </c>
      <c r="D14" s="21" t="s">
        <v>38</v>
      </c>
      <c r="E14" s="20" t="s">
        <v>41</v>
      </c>
      <c r="F14" s="22">
        <v>1000</v>
      </c>
      <c r="G14" s="23">
        <v>1700</v>
      </c>
      <c r="H14" s="25">
        <f t="shared" si="0"/>
        <v>1700000</v>
      </c>
    </row>
    <row r="15" spans="1:8" s="9" customFormat="1" ht="89.25" customHeight="1" x14ac:dyDescent="0.25">
      <c r="A15" s="19">
        <v>12</v>
      </c>
      <c r="B15" s="21" t="s">
        <v>20</v>
      </c>
      <c r="C15" s="21" t="s">
        <v>33</v>
      </c>
      <c r="D15" s="21" t="s">
        <v>39</v>
      </c>
      <c r="E15" s="20" t="s">
        <v>41</v>
      </c>
      <c r="F15" s="22">
        <v>1000</v>
      </c>
      <c r="G15" s="23">
        <v>700</v>
      </c>
      <c r="H15" s="25">
        <f t="shared" si="0"/>
        <v>700000</v>
      </c>
    </row>
    <row r="16" spans="1:8" s="9" customFormat="1" ht="201.75" customHeight="1" thickBot="1" x14ac:dyDescent="0.3">
      <c r="A16" s="32">
        <v>13</v>
      </c>
      <c r="B16" s="28" t="s">
        <v>21</v>
      </c>
      <c r="C16" s="28" t="s">
        <v>34</v>
      </c>
      <c r="D16" s="28" t="s">
        <v>40</v>
      </c>
      <c r="E16" s="27" t="s">
        <v>41</v>
      </c>
      <c r="F16" s="29">
        <v>100</v>
      </c>
      <c r="G16" s="30">
        <v>700</v>
      </c>
      <c r="H16" s="31">
        <f t="shared" si="0"/>
        <v>70000</v>
      </c>
    </row>
    <row r="17" spans="1:8" s="9" customFormat="1" ht="200.25" customHeight="1" x14ac:dyDescent="0.25">
      <c r="A17" s="34"/>
      <c r="B17" s="35"/>
      <c r="C17" s="35"/>
      <c r="D17" s="35"/>
      <c r="E17" s="35"/>
      <c r="F17" s="35"/>
      <c r="G17" s="35"/>
      <c r="H17" s="35"/>
    </row>
    <row r="18" spans="1:8" s="9" customFormat="1" ht="105.75" customHeight="1" x14ac:dyDescent="0.25">
      <c r="A18" s="19">
        <v>1</v>
      </c>
      <c r="B18" s="21" t="s">
        <v>44</v>
      </c>
      <c r="C18" s="21" t="s">
        <v>45</v>
      </c>
      <c r="D18" s="21" t="s">
        <v>46</v>
      </c>
      <c r="E18" s="20" t="s">
        <v>43</v>
      </c>
      <c r="F18" s="22">
        <v>3888</v>
      </c>
      <c r="G18" s="23">
        <v>1122</v>
      </c>
      <c r="H18" s="25">
        <f t="shared" ref="H18:H31" si="1">G18*F18</f>
        <v>4362336</v>
      </c>
    </row>
    <row r="19" spans="1:8" s="9" customFormat="1" ht="124.5" customHeight="1" x14ac:dyDescent="0.25">
      <c r="A19" s="19">
        <v>10</v>
      </c>
      <c r="B19" s="21" t="s">
        <v>71</v>
      </c>
      <c r="C19" s="21" t="s">
        <v>72</v>
      </c>
      <c r="D19" s="21" t="s">
        <v>73</v>
      </c>
      <c r="E19" s="20" t="s">
        <v>43</v>
      </c>
      <c r="F19" s="22">
        <v>290</v>
      </c>
      <c r="G19" s="23">
        <v>7968</v>
      </c>
      <c r="H19" s="25">
        <f t="shared" si="1"/>
        <v>2310720</v>
      </c>
    </row>
    <row r="20" spans="1:8" s="9" customFormat="1" ht="124.5" customHeight="1" x14ac:dyDescent="0.25">
      <c r="A20" s="19">
        <v>2</v>
      </c>
      <c r="B20" s="21" t="s">
        <v>47</v>
      </c>
      <c r="C20" s="21" t="s">
        <v>48</v>
      </c>
      <c r="D20" s="21" t="s">
        <v>49</v>
      </c>
      <c r="E20" s="20" t="s">
        <v>43</v>
      </c>
      <c r="F20" s="22">
        <v>981</v>
      </c>
      <c r="G20" s="23">
        <v>1587</v>
      </c>
      <c r="H20" s="25">
        <f t="shared" si="1"/>
        <v>1556847</v>
      </c>
    </row>
    <row r="21" spans="1:8" s="9" customFormat="1" ht="124.5" customHeight="1" x14ac:dyDescent="0.25">
      <c r="A21" s="19">
        <v>3</v>
      </c>
      <c r="B21" s="21" t="s">
        <v>50</v>
      </c>
      <c r="C21" s="21" t="s">
        <v>51</v>
      </c>
      <c r="D21" s="21" t="s">
        <v>52</v>
      </c>
      <c r="E21" s="20" t="s">
        <v>43</v>
      </c>
      <c r="F21" s="22">
        <v>2242</v>
      </c>
      <c r="G21" s="23">
        <v>2505</v>
      </c>
      <c r="H21" s="25">
        <f t="shared" si="1"/>
        <v>5616210</v>
      </c>
    </row>
    <row r="22" spans="1:8" s="9" customFormat="1" ht="124.5" customHeight="1" x14ac:dyDescent="0.25">
      <c r="A22" s="19">
        <v>4</v>
      </c>
      <c r="B22" s="21" t="s">
        <v>53</v>
      </c>
      <c r="C22" s="21" t="s">
        <v>54</v>
      </c>
      <c r="D22" s="21" t="s">
        <v>55</v>
      </c>
      <c r="E22" s="20" t="s">
        <v>43</v>
      </c>
      <c r="F22" s="22">
        <v>1500</v>
      </c>
      <c r="G22" s="23">
        <v>3945</v>
      </c>
      <c r="H22" s="25">
        <f t="shared" si="1"/>
        <v>5917500</v>
      </c>
    </row>
    <row r="23" spans="1:8" s="9" customFormat="1" ht="124.5" customHeight="1" x14ac:dyDescent="0.25">
      <c r="A23" s="19">
        <v>5</v>
      </c>
      <c r="B23" s="21" t="s">
        <v>56</v>
      </c>
      <c r="C23" s="21" t="s">
        <v>57</v>
      </c>
      <c r="D23" s="21" t="s">
        <v>58</v>
      </c>
      <c r="E23" s="20" t="s">
        <v>43</v>
      </c>
      <c r="F23" s="22">
        <v>605</v>
      </c>
      <c r="G23" s="23">
        <v>6162</v>
      </c>
      <c r="H23" s="25">
        <f t="shared" si="1"/>
        <v>3728010</v>
      </c>
    </row>
    <row r="24" spans="1:8" s="9" customFormat="1" ht="124.5" customHeight="1" x14ac:dyDescent="0.25">
      <c r="A24" s="19">
        <v>6</v>
      </c>
      <c r="B24" s="21" t="s">
        <v>59</v>
      </c>
      <c r="C24" s="21" t="s">
        <v>60</v>
      </c>
      <c r="D24" s="21" t="s">
        <v>61</v>
      </c>
      <c r="E24" s="20" t="s">
        <v>43</v>
      </c>
      <c r="F24" s="22">
        <v>380</v>
      </c>
      <c r="G24" s="23">
        <v>16170</v>
      </c>
      <c r="H24" s="25">
        <f t="shared" si="1"/>
        <v>6144600</v>
      </c>
    </row>
    <row r="25" spans="1:8" s="9" customFormat="1" ht="213" customHeight="1" x14ac:dyDescent="0.25">
      <c r="A25" s="19">
        <v>7</v>
      </c>
      <c r="B25" s="21" t="s">
        <v>62</v>
      </c>
      <c r="C25" s="21" t="s">
        <v>63</v>
      </c>
      <c r="D25" s="21" t="s">
        <v>64</v>
      </c>
      <c r="E25" s="20" t="s">
        <v>43</v>
      </c>
      <c r="F25" s="22">
        <v>2168</v>
      </c>
      <c r="G25" s="23">
        <v>5682</v>
      </c>
      <c r="H25" s="25">
        <f t="shared" si="1"/>
        <v>12318576</v>
      </c>
    </row>
    <row r="26" spans="1:8" s="9" customFormat="1" ht="134.25" customHeight="1" x14ac:dyDescent="0.25">
      <c r="A26" s="19">
        <v>8</v>
      </c>
      <c r="B26" s="21" t="s">
        <v>65</v>
      </c>
      <c r="C26" s="21" t="s">
        <v>66</v>
      </c>
      <c r="D26" s="21" t="s">
        <v>67</v>
      </c>
      <c r="E26" s="20" t="s">
        <v>43</v>
      </c>
      <c r="F26" s="22">
        <v>2600</v>
      </c>
      <c r="G26" s="23">
        <v>225</v>
      </c>
      <c r="H26" s="25">
        <f t="shared" si="1"/>
        <v>585000</v>
      </c>
    </row>
    <row r="27" spans="1:8" s="9" customFormat="1" ht="56.25" customHeight="1" x14ac:dyDescent="0.25">
      <c r="A27" s="19">
        <v>9</v>
      </c>
      <c r="B27" s="21" t="s">
        <v>68</v>
      </c>
      <c r="C27" s="21" t="s">
        <v>69</v>
      </c>
      <c r="D27" s="21" t="s">
        <v>70</v>
      </c>
      <c r="E27" s="20" t="s">
        <v>43</v>
      </c>
      <c r="F27" s="22">
        <v>1300</v>
      </c>
      <c r="G27" s="23">
        <v>228</v>
      </c>
      <c r="H27" s="25">
        <f t="shared" si="1"/>
        <v>296400</v>
      </c>
    </row>
    <row r="28" spans="1:8" s="9" customFormat="1" ht="303.75" customHeight="1" x14ac:dyDescent="0.25">
      <c r="A28" s="19">
        <v>11</v>
      </c>
      <c r="B28" s="21" t="s">
        <v>19</v>
      </c>
      <c r="C28" s="21" t="s">
        <v>74</v>
      </c>
      <c r="D28" s="21"/>
      <c r="E28" s="20" t="s">
        <v>43</v>
      </c>
      <c r="F28" s="22">
        <v>2000</v>
      </c>
      <c r="G28" s="23">
        <v>3142.5</v>
      </c>
      <c r="H28" s="25">
        <f t="shared" si="1"/>
        <v>6285000</v>
      </c>
    </row>
    <row r="29" spans="1:8" s="9" customFormat="1" ht="89.25" customHeight="1" x14ac:dyDescent="0.25">
      <c r="A29" s="33">
        <v>12</v>
      </c>
      <c r="B29" s="21" t="s">
        <v>14</v>
      </c>
      <c r="C29" s="21" t="s">
        <v>74</v>
      </c>
      <c r="D29" s="21"/>
      <c r="E29" s="20" t="s">
        <v>43</v>
      </c>
      <c r="F29" s="22">
        <v>500</v>
      </c>
      <c r="G29" s="23">
        <v>210</v>
      </c>
      <c r="H29" s="25">
        <f t="shared" si="1"/>
        <v>105000</v>
      </c>
    </row>
    <row r="30" spans="1:8" s="9" customFormat="1" ht="89.25" customHeight="1" x14ac:dyDescent="0.25">
      <c r="A30" s="19">
        <v>13</v>
      </c>
      <c r="B30" s="21" t="s">
        <v>75</v>
      </c>
      <c r="C30" s="21" t="s">
        <v>74</v>
      </c>
      <c r="D30" s="21"/>
      <c r="E30" s="20" t="s">
        <v>43</v>
      </c>
      <c r="F30" s="22">
        <v>300</v>
      </c>
      <c r="G30" s="23">
        <v>1000</v>
      </c>
      <c r="H30" s="25">
        <f t="shared" si="1"/>
        <v>300000</v>
      </c>
    </row>
    <row r="31" spans="1:8" s="9" customFormat="1" ht="201.75" customHeight="1" thickBot="1" x14ac:dyDescent="0.3">
      <c r="A31" s="26">
        <v>14</v>
      </c>
      <c r="B31" s="28" t="s">
        <v>76</v>
      </c>
      <c r="C31" s="28" t="s">
        <v>74</v>
      </c>
      <c r="D31" s="28"/>
      <c r="E31" s="27" t="s">
        <v>43</v>
      </c>
      <c r="F31" s="29">
        <v>300</v>
      </c>
      <c r="G31" s="30">
        <v>1205</v>
      </c>
      <c r="H31" s="31">
        <f t="shared" si="1"/>
        <v>361500</v>
      </c>
    </row>
    <row r="32" spans="1:8" s="9" customFormat="1" ht="200.25" customHeight="1" x14ac:dyDescent="0.25">
      <c r="A32" s="34"/>
      <c r="B32" s="35"/>
      <c r="C32" s="35"/>
      <c r="D32" s="35"/>
      <c r="E32" s="35"/>
      <c r="F32" s="35"/>
      <c r="G32" s="35"/>
      <c r="H32" s="35"/>
    </row>
    <row r="33" spans="1:8" s="9" customFormat="1" ht="105.7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71.650000000000006" customHeight="1" x14ac:dyDescent="0.25"/>
  </sheetData>
  <autoFilter ref="A3:H33"/>
  <mergeCells count="2">
    <mergeCell ref="A17:H17"/>
    <mergeCell ref="A32:H32"/>
  </mergeCells>
  <pageMargins left="0.23622047244094491" right="0.23622047244094491" top="0.39370078740157483" bottom="0.74803149606299213" header="0.31496062992125984" footer="0.31496062992125984"/>
  <pageSetup paperSize="8" scale="18" fitToHeight="6" orientation="landscape" r:id="rId1"/>
  <colBreaks count="1" manualBreakCount="1">
    <brk id="8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26"/>
  <sheetViews>
    <sheetView topLeftCell="A19" workbookViewId="0">
      <selection activeCell="M48" sqref="M48"/>
    </sheetView>
  </sheetViews>
  <sheetFormatPr defaultRowHeight="15" x14ac:dyDescent="0.25"/>
  <cols>
    <col min="1" max="1" width="15.42578125" style="10" customWidth="1"/>
    <col min="2" max="2" width="11" customWidth="1"/>
    <col min="5" max="5" width="9.5703125" bestFit="1" customWidth="1"/>
    <col min="6" max="6" width="24.140625" customWidth="1"/>
    <col min="7" max="7" width="20.28515625" customWidth="1"/>
  </cols>
  <sheetData>
    <row r="1" spans="1:10" x14ac:dyDescent="0.25">
      <c r="A1" s="10">
        <v>6875.9400000000005</v>
      </c>
      <c r="B1">
        <f>A1*B64/A64</f>
        <v>1.033712251512672</v>
      </c>
      <c r="C1">
        <f>50000*B1/100</f>
        <v>516.85612575633593</v>
      </c>
      <c r="E1" s="10">
        <f>A1+C1</f>
        <v>7392.7961257563366</v>
      </c>
      <c r="G1">
        <v>6875.9400000000005</v>
      </c>
      <c r="H1">
        <f>G1*100/665169.634</f>
        <v>1.033712251512672</v>
      </c>
      <c r="I1">
        <f>H1*50000/100</f>
        <v>516.85612575633593</v>
      </c>
      <c r="J1">
        <f>G1+I1</f>
        <v>7392.7961257563366</v>
      </c>
    </row>
    <row r="2" spans="1:10" x14ac:dyDescent="0.25">
      <c r="A2" s="10">
        <v>3335.16</v>
      </c>
      <c r="B2">
        <f>A2*100/A64</f>
        <v>0.50139991808465512</v>
      </c>
      <c r="C2">
        <f t="shared" ref="C2:C62" si="0">50000*B2/100</f>
        <v>250.69995904232758</v>
      </c>
      <c r="E2" s="10">
        <f t="shared" ref="E2:E62" si="1">A2+C2</f>
        <v>3585.8599590423273</v>
      </c>
      <c r="G2">
        <v>3335.16</v>
      </c>
      <c r="H2">
        <f t="shared" ref="H2:H65" si="2">G2*100/665169.634</f>
        <v>0.50139991808465512</v>
      </c>
      <c r="I2">
        <f t="shared" ref="I2:I65" si="3">H2*50000/100</f>
        <v>250.69995904232758</v>
      </c>
      <c r="J2">
        <f t="shared" ref="J2:J65" si="4">G2+I2</f>
        <v>3585.8599590423273</v>
      </c>
    </row>
    <row r="3" spans="1:10" x14ac:dyDescent="0.25">
      <c r="A3" s="10">
        <v>7686.5499999999993</v>
      </c>
      <c r="B3">
        <f>A3*100/665169.63</f>
        <v>1.1555774126368334</v>
      </c>
      <c r="C3">
        <f t="shared" si="0"/>
        <v>577.78870631841676</v>
      </c>
      <c r="E3" s="10">
        <f t="shared" si="1"/>
        <v>8264.3387063184164</v>
      </c>
      <c r="G3">
        <v>7686.5499999999993</v>
      </c>
      <c r="H3">
        <f t="shared" si="2"/>
        <v>1.1555774056877646</v>
      </c>
      <c r="I3">
        <f t="shared" si="3"/>
        <v>577.78870284388222</v>
      </c>
      <c r="J3">
        <f t="shared" si="4"/>
        <v>8264.338702843881</v>
      </c>
    </row>
    <row r="4" spans="1:10" x14ac:dyDescent="0.25">
      <c r="A4" s="10">
        <v>15957.44</v>
      </c>
      <c r="B4">
        <f t="shared" ref="B4:B62" si="5">A4*100/665169.63</f>
        <v>2.3990030933913804</v>
      </c>
      <c r="C4">
        <f t="shared" si="0"/>
        <v>1199.5015466956902</v>
      </c>
      <c r="E4" s="10">
        <f t="shared" si="1"/>
        <v>17156.941546695693</v>
      </c>
      <c r="G4">
        <v>15957.44</v>
      </c>
      <c r="H4">
        <f t="shared" si="2"/>
        <v>2.399003078964967</v>
      </c>
      <c r="I4">
        <f t="shared" si="3"/>
        <v>1199.5015394824834</v>
      </c>
      <c r="J4">
        <f t="shared" si="4"/>
        <v>17156.941539482483</v>
      </c>
    </row>
    <row r="5" spans="1:10" x14ac:dyDescent="0.25">
      <c r="A5" s="10">
        <v>4497.57</v>
      </c>
      <c r="B5">
        <f t="shared" si="5"/>
        <v>0.67615384063761297</v>
      </c>
      <c r="C5">
        <f t="shared" si="0"/>
        <v>338.07692031880651</v>
      </c>
      <c r="E5" s="10">
        <f t="shared" si="1"/>
        <v>4835.6469203188062</v>
      </c>
      <c r="G5">
        <v>4497.57</v>
      </c>
      <c r="H5">
        <f t="shared" si="2"/>
        <v>0.67615383657155947</v>
      </c>
      <c r="I5">
        <f t="shared" si="3"/>
        <v>338.07691828577975</v>
      </c>
      <c r="J5">
        <f t="shared" si="4"/>
        <v>4835.6469182857791</v>
      </c>
    </row>
    <row r="6" spans="1:10" x14ac:dyDescent="0.25">
      <c r="A6" s="10">
        <v>10970.8</v>
      </c>
      <c r="B6">
        <f t="shared" si="5"/>
        <v>1.6493236469620538</v>
      </c>
      <c r="C6">
        <f t="shared" si="0"/>
        <v>824.661823481027</v>
      </c>
      <c r="E6" s="10">
        <f t="shared" si="1"/>
        <v>11795.461823481026</v>
      </c>
      <c r="G6">
        <v>10970.8</v>
      </c>
      <c r="H6">
        <f t="shared" si="2"/>
        <v>1.6493236370438402</v>
      </c>
      <c r="I6">
        <f t="shared" si="3"/>
        <v>824.66181852192005</v>
      </c>
      <c r="J6">
        <f t="shared" si="4"/>
        <v>11795.461818521919</v>
      </c>
    </row>
    <row r="7" spans="1:10" x14ac:dyDescent="0.25">
      <c r="A7" s="10">
        <v>10120</v>
      </c>
      <c r="B7">
        <f t="shared" si="5"/>
        <v>1.5214164242585759</v>
      </c>
      <c r="C7">
        <f t="shared" si="0"/>
        <v>760.70821212928797</v>
      </c>
      <c r="E7" s="10">
        <f t="shared" si="1"/>
        <v>10880.708212129288</v>
      </c>
      <c r="G7">
        <v>10120</v>
      </c>
      <c r="H7">
        <f t="shared" si="2"/>
        <v>1.5214164151095328</v>
      </c>
      <c r="I7">
        <f t="shared" si="3"/>
        <v>760.70820755476643</v>
      </c>
      <c r="J7">
        <f t="shared" si="4"/>
        <v>10880.708207554766</v>
      </c>
    </row>
    <row r="8" spans="1:10" x14ac:dyDescent="0.25">
      <c r="A8" s="10">
        <v>1956.57</v>
      </c>
      <c r="B8">
        <f t="shared" si="5"/>
        <v>0.29414602106834009</v>
      </c>
      <c r="C8">
        <f t="shared" si="0"/>
        <v>147.07301053417004</v>
      </c>
      <c r="E8" s="10">
        <f t="shared" si="1"/>
        <v>2103.6430105341701</v>
      </c>
      <c r="G8">
        <v>1956.57</v>
      </c>
      <c r="H8">
        <f t="shared" si="2"/>
        <v>0.29414601929949197</v>
      </c>
      <c r="I8">
        <f t="shared" si="3"/>
        <v>147.07300964974598</v>
      </c>
      <c r="J8">
        <f t="shared" si="4"/>
        <v>2103.6430096497461</v>
      </c>
    </row>
    <row r="9" spans="1:10" x14ac:dyDescent="0.25">
      <c r="A9" s="10">
        <v>10006.459999999999</v>
      </c>
      <c r="B9">
        <f t="shared" si="5"/>
        <v>1.5043470941389792</v>
      </c>
      <c r="C9">
        <f t="shared" si="0"/>
        <v>752.17354706948959</v>
      </c>
      <c r="E9" s="10">
        <f t="shared" si="1"/>
        <v>10758.633547069488</v>
      </c>
      <c r="G9">
        <v>10006.459999999999</v>
      </c>
      <c r="H9">
        <f t="shared" si="2"/>
        <v>1.5043470850925824</v>
      </c>
      <c r="I9">
        <f t="shared" si="3"/>
        <v>752.17354254629117</v>
      </c>
      <c r="J9">
        <f t="shared" si="4"/>
        <v>10758.633542546289</v>
      </c>
    </row>
    <row r="10" spans="1:10" x14ac:dyDescent="0.25">
      <c r="A10" s="10">
        <v>3657.71</v>
      </c>
      <c r="B10">
        <f t="shared" si="5"/>
        <v>0.54989131118328416</v>
      </c>
      <c r="C10">
        <f t="shared" si="0"/>
        <v>274.94565559164204</v>
      </c>
      <c r="E10" s="10">
        <f t="shared" si="1"/>
        <v>3932.6556555916422</v>
      </c>
      <c r="G10">
        <v>3657.71</v>
      </c>
      <c r="H10">
        <f t="shared" si="2"/>
        <v>0.54989130787651086</v>
      </c>
      <c r="I10">
        <f t="shared" si="3"/>
        <v>274.94565393825542</v>
      </c>
      <c r="J10">
        <f t="shared" si="4"/>
        <v>3932.6556539382555</v>
      </c>
    </row>
    <row r="11" spans="1:10" x14ac:dyDescent="0.25">
      <c r="A11" s="10">
        <v>8667.6200000000008</v>
      </c>
      <c r="B11">
        <f t="shared" si="5"/>
        <v>1.3030691133628578</v>
      </c>
      <c r="C11">
        <f t="shared" si="0"/>
        <v>651.53455668142885</v>
      </c>
      <c r="E11" s="10">
        <f t="shared" si="1"/>
        <v>9319.1545566814293</v>
      </c>
      <c r="G11">
        <v>8667.6200000000008</v>
      </c>
      <c r="H11">
        <f t="shared" si="2"/>
        <v>1.3030691055268468</v>
      </c>
      <c r="I11">
        <f t="shared" si="3"/>
        <v>651.53455276342345</v>
      </c>
      <c r="J11">
        <f t="shared" si="4"/>
        <v>9319.1545527634244</v>
      </c>
    </row>
    <row r="12" spans="1:10" x14ac:dyDescent="0.25">
      <c r="A12" s="10">
        <v>8447.4599999999991</v>
      </c>
      <c r="B12">
        <f t="shared" si="5"/>
        <v>1.2699707892556669</v>
      </c>
      <c r="C12">
        <f t="shared" si="0"/>
        <v>634.98539462783344</v>
      </c>
      <c r="E12" s="10">
        <f t="shared" si="1"/>
        <v>9082.4453946278318</v>
      </c>
      <c r="G12">
        <v>8447.4599999999991</v>
      </c>
      <c r="H12">
        <f t="shared" si="2"/>
        <v>1.2699707816186929</v>
      </c>
      <c r="I12">
        <f t="shared" si="3"/>
        <v>634.98539080934643</v>
      </c>
      <c r="J12">
        <f t="shared" si="4"/>
        <v>9082.4453908093456</v>
      </c>
    </row>
    <row r="13" spans="1:10" x14ac:dyDescent="0.25">
      <c r="A13" s="10">
        <v>8507.75</v>
      </c>
      <c r="B13">
        <f t="shared" si="5"/>
        <v>1.2790346426369466</v>
      </c>
      <c r="C13">
        <f t="shared" si="0"/>
        <v>639.51732131847325</v>
      </c>
      <c r="E13" s="10">
        <f t="shared" si="1"/>
        <v>9147.2673213184735</v>
      </c>
      <c r="G13">
        <v>8507.75</v>
      </c>
      <c r="H13">
        <f t="shared" si="2"/>
        <v>1.2790346349454673</v>
      </c>
      <c r="I13">
        <f t="shared" si="3"/>
        <v>639.51731747273368</v>
      </c>
      <c r="J13">
        <f t="shared" si="4"/>
        <v>9147.2673174727333</v>
      </c>
    </row>
    <row r="14" spans="1:10" x14ac:dyDescent="0.25">
      <c r="A14" s="10">
        <v>9293.369999999999</v>
      </c>
      <c r="B14">
        <f t="shared" si="5"/>
        <v>1.3971428611375416</v>
      </c>
      <c r="C14">
        <f t="shared" si="0"/>
        <v>698.57143056877078</v>
      </c>
      <c r="E14" s="10">
        <f t="shared" si="1"/>
        <v>9991.9414305687696</v>
      </c>
      <c r="G14">
        <v>9293.369999999999</v>
      </c>
      <c r="H14">
        <f t="shared" si="2"/>
        <v>1.3971428527358181</v>
      </c>
      <c r="I14">
        <f t="shared" si="3"/>
        <v>698.571426367909</v>
      </c>
      <c r="J14">
        <f t="shared" si="4"/>
        <v>9991.9414263679082</v>
      </c>
    </row>
    <row r="15" spans="1:10" x14ac:dyDescent="0.25">
      <c r="A15" s="10">
        <v>38813.449999999997</v>
      </c>
      <c r="B15">
        <f t="shared" si="5"/>
        <v>5.8351205842034606</v>
      </c>
      <c r="C15">
        <f t="shared" si="0"/>
        <v>2917.5602921017298</v>
      </c>
      <c r="E15" s="10">
        <f t="shared" si="1"/>
        <v>41731.010292101724</v>
      </c>
      <c r="G15">
        <v>38813.449999999997</v>
      </c>
      <c r="H15">
        <f t="shared" si="2"/>
        <v>5.8351205491139417</v>
      </c>
      <c r="I15">
        <f t="shared" si="3"/>
        <v>2917.5602745569709</v>
      </c>
      <c r="J15">
        <f t="shared" si="4"/>
        <v>41731.010274556967</v>
      </c>
    </row>
    <row r="16" spans="1:10" x14ac:dyDescent="0.25">
      <c r="A16" s="10">
        <v>11739.56</v>
      </c>
      <c r="B16">
        <f t="shared" si="5"/>
        <v>1.7648971736728269</v>
      </c>
      <c r="C16">
        <f t="shared" si="0"/>
        <v>882.44858683641348</v>
      </c>
      <c r="E16" s="10">
        <f t="shared" si="1"/>
        <v>12622.008586836413</v>
      </c>
      <c r="G16">
        <v>11739.56</v>
      </c>
      <c r="H16">
        <f t="shared" si="2"/>
        <v>1.7648971630596115</v>
      </c>
      <c r="I16">
        <f t="shared" si="3"/>
        <v>882.44858152980578</v>
      </c>
      <c r="J16">
        <f t="shared" si="4"/>
        <v>12622.008581529804</v>
      </c>
    </row>
    <row r="17" spans="1:10" x14ac:dyDescent="0.25">
      <c r="A17" s="10">
        <v>5996.76</v>
      </c>
      <c r="B17">
        <f t="shared" si="5"/>
        <v>0.90153845418348399</v>
      </c>
      <c r="C17">
        <f t="shared" si="0"/>
        <v>450.76922709174198</v>
      </c>
      <c r="E17" s="10">
        <f t="shared" si="1"/>
        <v>6447.5292270917425</v>
      </c>
      <c r="G17">
        <v>5996.76</v>
      </c>
      <c r="H17">
        <f t="shared" si="2"/>
        <v>0.90153844876207934</v>
      </c>
      <c r="I17">
        <f t="shared" si="3"/>
        <v>450.76922438103969</v>
      </c>
      <c r="J17">
        <f t="shared" si="4"/>
        <v>6447.52922438104</v>
      </c>
    </row>
    <row r="18" spans="1:10" x14ac:dyDescent="0.25">
      <c r="A18" s="10">
        <v>5183.6400000000003</v>
      </c>
      <c r="B18">
        <f t="shared" si="5"/>
        <v>0.77929595192131673</v>
      </c>
      <c r="C18">
        <f t="shared" si="0"/>
        <v>389.64797596065836</v>
      </c>
      <c r="E18" s="10">
        <f t="shared" si="1"/>
        <v>5573.2879759606585</v>
      </c>
      <c r="G18">
        <v>5183.6400000000003</v>
      </c>
      <c r="H18">
        <f t="shared" si="2"/>
        <v>0.77929594723501783</v>
      </c>
      <c r="I18">
        <f t="shared" si="3"/>
        <v>389.64797361750891</v>
      </c>
      <c r="J18">
        <f t="shared" si="4"/>
        <v>5573.2879736175091</v>
      </c>
    </row>
    <row r="19" spans="1:10" x14ac:dyDescent="0.25">
      <c r="A19" s="10">
        <v>21134.760000000002</v>
      </c>
      <c r="B19">
        <f t="shared" si="5"/>
        <v>3.1773489117354923</v>
      </c>
      <c r="C19">
        <f t="shared" si="0"/>
        <v>1588.6744558677462</v>
      </c>
      <c r="E19" s="10">
        <f t="shared" si="1"/>
        <v>22723.434455867748</v>
      </c>
      <c r="G19">
        <v>21134.760000000002</v>
      </c>
      <c r="H19">
        <f t="shared" si="2"/>
        <v>3.1773488926284932</v>
      </c>
      <c r="I19">
        <f t="shared" si="3"/>
        <v>1588.6744463142466</v>
      </c>
      <c r="J19">
        <f t="shared" si="4"/>
        <v>22723.434446314248</v>
      </c>
    </row>
    <row r="20" spans="1:10" x14ac:dyDescent="0.25">
      <c r="A20" s="10">
        <v>28932.199999999997</v>
      </c>
      <c r="B20">
        <f t="shared" si="5"/>
        <v>4.3495972598748978</v>
      </c>
      <c r="C20">
        <f t="shared" si="0"/>
        <v>2174.7986299374488</v>
      </c>
      <c r="E20" s="10">
        <f t="shared" si="1"/>
        <v>31106.998629937447</v>
      </c>
      <c r="G20">
        <v>0</v>
      </c>
      <c r="H20">
        <f t="shared" si="2"/>
        <v>0</v>
      </c>
      <c r="I20">
        <f t="shared" si="3"/>
        <v>0</v>
      </c>
      <c r="J20">
        <f t="shared" si="4"/>
        <v>0</v>
      </c>
    </row>
    <row r="21" spans="1:10" x14ac:dyDescent="0.25">
      <c r="A21" s="10">
        <v>33600</v>
      </c>
      <c r="B21">
        <f t="shared" si="5"/>
        <v>5.0513430686846004</v>
      </c>
      <c r="C21">
        <f t="shared" si="0"/>
        <v>2525.6715343423002</v>
      </c>
      <c r="E21" s="10">
        <f t="shared" si="1"/>
        <v>36125.671534342298</v>
      </c>
      <c r="G21">
        <v>0</v>
      </c>
      <c r="H21">
        <f t="shared" si="2"/>
        <v>0</v>
      </c>
      <c r="I21">
        <f t="shared" si="3"/>
        <v>0</v>
      </c>
      <c r="J21">
        <f t="shared" si="4"/>
        <v>0</v>
      </c>
    </row>
    <row r="22" spans="1:10" x14ac:dyDescent="0.25">
      <c r="A22" s="10">
        <v>33600</v>
      </c>
      <c r="B22">
        <f t="shared" si="5"/>
        <v>5.0513430686846004</v>
      </c>
      <c r="C22">
        <f t="shared" si="0"/>
        <v>2525.6715343423002</v>
      </c>
      <c r="E22" s="10">
        <f t="shared" si="1"/>
        <v>36125.671534342298</v>
      </c>
      <c r="G22">
        <v>28932.199999999997</v>
      </c>
      <c r="H22">
        <f t="shared" si="2"/>
        <v>4.3495972337185789</v>
      </c>
      <c r="I22">
        <f t="shared" si="3"/>
        <v>2174.7986168592893</v>
      </c>
      <c r="J22">
        <f t="shared" si="4"/>
        <v>31106.998616859288</v>
      </c>
    </row>
    <row r="23" spans="1:10" x14ac:dyDescent="0.25">
      <c r="A23" s="10">
        <v>33600</v>
      </c>
      <c r="B23">
        <f t="shared" si="5"/>
        <v>5.0513430686846004</v>
      </c>
      <c r="C23">
        <f t="shared" si="0"/>
        <v>2525.6715343423002</v>
      </c>
      <c r="E23" s="10">
        <f t="shared" si="1"/>
        <v>36125.671534342298</v>
      </c>
      <c r="G23">
        <v>0</v>
      </c>
      <c r="H23">
        <f t="shared" si="2"/>
        <v>0</v>
      </c>
      <c r="I23">
        <f t="shared" si="3"/>
        <v>0</v>
      </c>
      <c r="J23">
        <f t="shared" si="4"/>
        <v>0</v>
      </c>
    </row>
    <row r="24" spans="1:10" x14ac:dyDescent="0.25">
      <c r="A24" s="10">
        <v>33600</v>
      </c>
      <c r="B24">
        <f t="shared" si="5"/>
        <v>5.0513430686846004</v>
      </c>
      <c r="C24">
        <f t="shared" si="0"/>
        <v>2525.6715343423002</v>
      </c>
      <c r="E24" s="10">
        <f t="shared" si="1"/>
        <v>36125.671534342298</v>
      </c>
      <c r="G24">
        <v>33600</v>
      </c>
      <c r="H24">
        <f t="shared" si="2"/>
        <v>5.0513430383083309</v>
      </c>
      <c r="I24">
        <f t="shared" si="3"/>
        <v>2525.6715191541653</v>
      </c>
      <c r="J24">
        <f t="shared" si="4"/>
        <v>36125.671519154166</v>
      </c>
    </row>
    <row r="25" spans="1:10" x14ac:dyDescent="0.25">
      <c r="A25" s="10">
        <v>29250</v>
      </c>
      <c r="B25">
        <f t="shared" si="5"/>
        <v>4.39737454639954</v>
      </c>
      <c r="C25">
        <f t="shared" si="0"/>
        <v>2198.6872731997701</v>
      </c>
      <c r="E25" s="10">
        <f t="shared" si="1"/>
        <v>31448.687273199772</v>
      </c>
      <c r="G25">
        <v>33600</v>
      </c>
      <c r="H25">
        <f t="shared" si="2"/>
        <v>5.0513430383083309</v>
      </c>
      <c r="I25">
        <f t="shared" si="3"/>
        <v>2525.6715191541653</v>
      </c>
      <c r="J25">
        <f t="shared" si="4"/>
        <v>36125.671519154166</v>
      </c>
    </row>
    <row r="26" spans="1:10" x14ac:dyDescent="0.25">
      <c r="A26" s="10">
        <v>98604</v>
      </c>
      <c r="B26">
        <f t="shared" si="5"/>
        <v>14.823887855493343</v>
      </c>
      <c r="C26">
        <f t="shared" si="0"/>
        <v>7411.9439277466709</v>
      </c>
      <c r="E26" s="10">
        <f t="shared" si="1"/>
        <v>106015.94392774667</v>
      </c>
      <c r="G26">
        <v>33600</v>
      </c>
      <c r="H26">
        <f t="shared" si="2"/>
        <v>5.0513430383083309</v>
      </c>
      <c r="I26">
        <f t="shared" si="3"/>
        <v>2525.6715191541653</v>
      </c>
      <c r="J26">
        <f t="shared" si="4"/>
        <v>36125.671519154166</v>
      </c>
    </row>
    <row r="27" spans="1:10" x14ac:dyDescent="0.25">
      <c r="A27" s="10">
        <v>2711.75</v>
      </c>
      <c r="B27">
        <f t="shared" si="5"/>
        <v>0.40767796328885308</v>
      </c>
      <c r="C27">
        <f t="shared" si="0"/>
        <v>203.83898164442653</v>
      </c>
      <c r="E27" s="10">
        <f t="shared" si="1"/>
        <v>2915.5889816444264</v>
      </c>
      <c r="G27">
        <v>33600</v>
      </c>
      <c r="H27">
        <f t="shared" si="2"/>
        <v>5.0513430383083309</v>
      </c>
      <c r="I27">
        <f t="shared" si="3"/>
        <v>2525.6715191541653</v>
      </c>
      <c r="J27">
        <f t="shared" si="4"/>
        <v>36125.671519154166</v>
      </c>
    </row>
    <row r="28" spans="1:10" x14ac:dyDescent="0.25">
      <c r="A28" s="10">
        <v>7182.2500000000009</v>
      </c>
      <c r="B28">
        <f t="shared" si="5"/>
        <v>1.0797621653291658</v>
      </c>
      <c r="C28">
        <f t="shared" si="0"/>
        <v>539.88108266458289</v>
      </c>
      <c r="E28" s="10">
        <f t="shared" si="1"/>
        <v>7722.131082664584</v>
      </c>
      <c r="G28">
        <v>29250</v>
      </c>
      <c r="H28">
        <f t="shared" si="2"/>
        <v>4.3973745199559131</v>
      </c>
      <c r="I28">
        <f t="shared" si="3"/>
        <v>2198.6872599779563</v>
      </c>
      <c r="J28">
        <f t="shared" si="4"/>
        <v>31448.687259977956</v>
      </c>
    </row>
    <row r="29" spans="1:10" x14ac:dyDescent="0.25">
      <c r="A29" s="10">
        <v>2928</v>
      </c>
      <c r="B29">
        <f t="shared" si="5"/>
        <v>0.44018846741394374</v>
      </c>
      <c r="C29">
        <f t="shared" si="0"/>
        <v>220.09423370697186</v>
      </c>
      <c r="E29" s="10">
        <f t="shared" si="1"/>
        <v>3148.0942337069719</v>
      </c>
      <c r="G29">
        <v>98604</v>
      </c>
      <c r="H29">
        <f t="shared" si="2"/>
        <v>14.82388776634984</v>
      </c>
      <c r="I29">
        <f t="shared" si="3"/>
        <v>7411.9438831749194</v>
      </c>
      <c r="J29">
        <f t="shared" si="4"/>
        <v>106015.94388317491</v>
      </c>
    </row>
    <row r="30" spans="1:10" x14ac:dyDescent="0.25">
      <c r="A30" s="10">
        <v>43958</v>
      </c>
      <c r="B30">
        <f t="shared" si="5"/>
        <v>6.6085398396796915</v>
      </c>
      <c r="C30">
        <f t="shared" si="0"/>
        <v>3304.2699198398459</v>
      </c>
      <c r="E30" s="10">
        <f t="shared" si="1"/>
        <v>47262.269919839848</v>
      </c>
      <c r="G30">
        <v>0</v>
      </c>
      <c r="H30">
        <f t="shared" si="2"/>
        <v>0</v>
      </c>
      <c r="I30">
        <f t="shared" si="3"/>
        <v>0</v>
      </c>
      <c r="J30">
        <f t="shared" si="4"/>
        <v>0</v>
      </c>
    </row>
    <row r="31" spans="1:10" x14ac:dyDescent="0.25">
      <c r="A31" s="10">
        <v>11106.000000000002</v>
      </c>
      <c r="B31">
        <f t="shared" si="5"/>
        <v>1.6696492893098565</v>
      </c>
      <c r="C31">
        <f t="shared" si="0"/>
        <v>834.82464465492831</v>
      </c>
      <c r="E31" s="10">
        <f t="shared" si="1"/>
        <v>11940.824644654931</v>
      </c>
      <c r="G31">
        <v>0</v>
      </c>
      <c r="H31">
        <f t="shared" si="2"/>
        <v>0</v>
      </c>
      <c r="I31">
        <f t="shared" si="3"/>
        <v>0</v>
      </c>
      <c r="J31">
        <f t="shared" si="4"/>
        <v>0</v>
      </c>
    </row>
    <row r="32" spans="1:10" x14ac:dyDescent="0.25">
      <c r="A32" s="10">
        <v>5045.3519999999999</v>
      </c>
      <c r="B32">
        <f t="shared" si="5"/>
        <v>0.7585060670914876</v>
      </c>
      <c r="C32">
        <f t="shared" si="0"/>
        <v>379.25303354574385</v>
      </c>
      <c r="E32" s="10">
        <f t="shared" si="1"/>
        <v>5424.6050335457439</v>
      </c>
      <c r="G32">
        <v>2711.75</v>
      </c>
      <c r="H32">
        <f t="shared" si="2"/>
        <v>0.4076779608372802</v>
      </c>
      <c r="I32">
        <f t="shared" si="3"/>
        <v>203.83898041864009</v>
      </c>
      <c r="J32">
        <f t="shared" si="4"/>
        <v>2915.5889804186399</v>
      </c>
    </row>
    <row r="33" spans="1:10" x14ac:dyDescent="0.25">
      <c r="A33" s="10">
        <v>9130.5319999999992</v>
      </c>
      <c r="B33">
        <f t="shared" si="5"/>
        <v>1.3726621884405636</v>
      </c>
      <c r="C33">
        <f t="shared" si="0"/>
        <v>686.33109422028178</v>
      </c>
      <c r="E33" s="10">
        <f t="shared" si="1"/>
        <v>9816.8630942202817</v>
      </c>
      <c r="G33">
        <v>7182.2500000000009</v>
      </c>
      <c r="H33">
        <f t="shared" si="2"/>
        <v>1.0797621588360122</v>
      </c>
      <c r="I33">
        <f t="shared" si="3"/>
        <v>539.88107941800615</v>
      </c>
      <c r="J33">
        <f t="shared" si="4"/>
        <v>7722.1310794180072</v>
      </c>
    </row>
    <row r="34" spans="1:10" x14ac:dyDescent="0.25">
      <c r="A34" s="10">
        <v>3264.0000000000005</v>
      </c>
      <c r="B34">
        <f t="shared" si="5"/>
        <v>0.49070189810078979</v>
      </c>
      <c r="C34">
        <f t="shared" si="0"/>
        <v>245.35094905039489</v>
      </c>
      <c r="E34" s="10">
        <f t="shared" si="1"/>
        <v>3509.3509490503952</v>
      </c>
      <c r="G34">
        <v>2928</v>
      </c>
      <c r="H34">
        <f t="shared" si="2"/>
        <v>0.44018846476686879</v>
      </c>
      <c r="I34">
        <f t="shared" si="3"/>
        <v>220.09423238343439</v>
      </c>
      <c r="J34">
        <f t="shared" si="4"/>
        <v>3148.0942323834342</v>
      </c>
    </row>
    <row r="35" spans="1:10" x14ac:dyDescent="0.25">
      <c r="A35" s="10">
        <v>630</v>
      </c>
      <c r="B35">
        <f t="shared" si="5"/>
        <v>9.4712682537836254E-2</v>
      </c>
      <c r="C35">
        <f t="shared" si="0"/>
        <v>47.356341268918129</v>
      </c>
      <c r="E35" s="10">
        <f t="shared" si="1"/>
        <v>677.35634126891819</v>
      </c>
      <c r="G35">
        <v>0</v>
      </c>
      <c r="H35">
        <f t="shared" si="2"/>
        <v>0</v>
      </c>
      <c r="I35">
        <f t="shared" si="3"/>
        <v>0</v>
      </c>
      <c r="J35">
        <f t="shared" si="4"/>
        <v>0</v>
      </c>
    </row>
    <row r="36" spans="1:10" x14ac:dyDescent="0.25">
      <c r="A36" s="10">
        <v>673.49</v>
      </c>
      <c r="B36">
        <f t="shared" si="5"/>
        <v>0.10125086438477356</v>
      </c>
      <c r="C36">
        <f t="shared" si="0"/>
        <v>50.625432192386782</v>
      </c>
      <c r="E36" s="10">
        <f t="shared" si="1"/>
        <v>724.11543219238683</v>
      </c>
      <c r="G36">
        <v>43958</v>
      </c>
      <c r="H36">
        <f t="shared" si="2"/>
        <v>6.6085397999392139</v>
      </c>
      <c r="I36">
        <f t="shared" si="3"/>
        <v>3304.2698999696067</v>
      </c>
      <c r="J36">
        <f t="shared" si="4"/>
        <v>47262.269899969608</v>
      </c>
    </row>
    <row r="37" spans="1:10" x14ac:dyDescent="0.25">
      <c r="A37" s="10">
        <v>1994.68</v>
      </c>
      <c r="B37">
        <f t="shared" si="5"/>
        <v>0.29987538667392255</v>
      </c>
      <c r="C37">
        <f t="shared" si="0"/>
        <v>149.93769333696127</v>
      </c>
      <c r="E37" s="10">
        <f t="shared" si="1"/>
        <v>2144.6176933369616</v>
      </c>
      <c r="G37">
        <v>11106.000000000002</v>
      </c>
      <c r="H37">
        <f t="shared" si="2"/>
        <v>1.6696492792694146</v>
      </c>
      <c r="I37">
        <f t="shared" si="3"/>
        <v>834.8246396347073</v>
      </c>
      <c r="J37">
        <f t="shared" si="4"/>
        <v>11940.824639634709</v>
      </c>
    </row>
    <row r="38" spans="1:10" x14ac:dyDescent="0.25">
      <c r="A38" s="10">
        <v>4257.2</v>
      </c>
      <c r="B38">
        <f t="shared" si="5"/>
        <v>0.64001719380964517</v>
      </c>
      <c r="C38">
        <f t="shared" si="0"/>
        <v>320.00859690482258</v>
      </c>
      <c r="E38" s="10">
        <f t="shared" si="1"/>
        <v>4577.2085969048221</v>
      </c>
      <c r="G38">
        <v>5045.3519999999999</v>
      </c>
      <c r="H38">
        <f t="shared" si="2"/>
        <v>0.75850606253020869</v>
      </c>
      <c r="I38">
        <f t="shared" si="3"/>
        <v>379.25303126510437</v>
      </c>
      <c r="J38">
        <f t="shared" si="4"/>
        <v>5424.6050312651041</v>
      </c>
    </row>
    <row r="39" spans="1:10" x14ac:dyDescent="0.25">
      <c r="A39" s="10">
        <v>548.80999999999995</v>
      </c>
      <c r="B39">
        <f t="shared" si="5"/>
        <v>8.2506773497761754E-2</v>
      </c>
      <c r="C39">
        <f t="shared" si="0"/>
        <v>41.253386748880878</v>
      </c>
      <c r="E39" s="10">
        <f t="shared" si="1"/>
        <v>590.06338674888082</v>
      </c>
      <c r="G39">
        <v>9130.5319999999992</v>
      </c>
      <c r="H39">
        <f t="shared" si="2"/>
        <v>1.3726621801860546</v>
      </c>
      <c r="I39">
        <f t="shared" si="3"/>
        <v>686.33109009302734</v>
      </c>
      <c r="J39">
        <f t="shared" si="4"/>
        <v>9816.8630900930257</v>
      </c>
    </row>
    <row r="40" spans="1:10" x14ac:dyDescent="0.25">
      <c r="A40" s="10">
        <v>254.94</v>
      </c>
      <c r="B40">
        <f t="shared" si="5"/>
        <v>3.83270655336444E-2</v>
      </c>
      <c r="C40">
        <f t="shared" si="0"/>
        <v>19.1635327668222</v>
      </c>
      <c r="E40" s="10">
        <f t="shared" si="1"/>
        <v>274.10353276682218</v>
      </c>
      <c r="G40">
        <v>3264.0000000000005</v>
      </c>
      <c r="H40">
        <f t="shared" si="2"/>
        <v>0.49070189514995222</v>
      </c>
      <c r="I40">
        <f t="shared" si="3"/>
        <v>245.35094757497612</v>
      </c>
      <c r="J40">
        <f t="shared" si="4"/>
        <v>3509.3509475749765</v>
      </c>
    </row>
    <row r="41" spans="1:10" x14ac:dyDescent="0.25">
      <c r="A41" s="10">
        <v>199.15</v>
      </c>
      <c r="B41">
        <f t="shared" si="5"/>
        <v>2.9939731313349347E-2</v>
      </c>
      <c r="C41">
        <f t="shared" si="0"/>
        <v>14.969865656674674</v>
      </c>
      <c r="E41" s="10">
        <f t="shared" si="1"/>
        <v>214.11986565667468</v>
      </c>
      <c r="G41">
        <v>0</v>
      </c>
      <c r="H41">
        <f t="shared" si="2"/>
        <v>0</v>
      </c>
      <c r="I41">
        <f t="shared" si="3"/>
        <v>0</v>
      </c>
      <c r="J41">
        <f t="shared" si="4"/>
        <v>0</v>
      </c>
    </row>
    <row r="42" spans="1:10" x14ac:dyDescent="0.25">
      <c r="A42" s="10">
        <v>28065.11</v>
      </c>
      <c r="B42">
        <f t="shared" si="5"/>
        <v>4.219241037808656</v>
      </c>
      <c r="C42">
        <f t="shared" si="0"/>
        <v>2109.620518904328</v>
      </c>
      <c r="E42" s="10">
        <f t="shared" si="1"/>
        <v>30174.730518904329</v>
      </c>
      <c r="G42">
        <v>630</v>
      </c>
      <c r="H42">
        <f t="shared" si="2"/>
        <v>9.4712681968281198E-2</v>
      </c>
      <c r="I42">
        <f t="shared" si="3"/>
        <v>47.356340984140594</v>
      </c>
      <c r="J42">
        <f t="shared" si="4"/>
        <v>677.35634098414062</v>
      </c>
    </row>
    <row r="43" spans="1:10" x14ac:dyDescent="0.25">
      <c r="A43" s="10">
        <v>454.24</v>
      </c>
      <c r="B43">
        <f t="shared" si="5"/>
        <v>6.8289347485693236E-2</v>
      </c>
      <c r="C43">
        <f t="shared" si="0"/>
        <v>34.144673742846614</v>
      </c>
      <c r="E43" s="10">
        <f t="shared" si="1"/>
        <v>488.38467374284664</v>
      </c>
      <c r="G43">
        <v>0</v>
      </c>
      <c r="H43">
        <f t="shared" si="2"/>
        <v>0</v>
      </c>
      <c r="I43">
        <f t="shared" si="3"/>
        <v>0</v>
      </c>
      <c r="J43">
        <f t="shared" si="4"/>
        <v>0</v>
      </c>
    </row>
    <row r="44" spans="1:10" x14ac:dyDescent="0.25">
      <c r="A44" s="10">
        <v>4179.91</v>
      </c>
      <c r="B44">
        <f t="shared" si="5"/>
        <v>0.62839760137575729</v>
      </c>
      <c r="C44">
        <f t="shared" si="0"/>
        <v>314.19880068787865</v>
      </c>
      <c r="E44" s="10">
        <f t="shared" si="1"/>
        <v>4494.1088006878781</v>
      </c>
      <c r="G44">
        <v>0</v>
      </c>
      <c r="H44">
        <f t="shared" si="2"/>
        <v>0</v>
      </c>
      <c r="I44">
        <f t="shared" si="3"/>
        <v>0</v>
      </c>
      <c r="J44">
        <f t="shared" si="4"/>
        <v>0</v>
      </c>
    </row>
    <row r="45" spans="1:10" x14ac:dyDescent="0.25">
      <c r="A45" s="10">
        <v>2940</v>
      </c>
      <c r="B45">
        <f t="shared" si="5"/>
        <v>0.44199251850990251</v>
      </c>
      <c r="C45">
        <f t="shared" si="0"/>
        <v>220.99625925495127</v>
      </c>
      <c r="E45" s="10">
        <f t="shared" si="1"/>
        <v>3160.9962592549514</v>
      </c>
      <c r="G45">
        <v>0</v>
      </c>
      <c r="H45">
        <f t="shared" si="2"/>
        <v>0</v>
      </c>
      <c r="I45">
        <f t="shared" si="3"/>
        <v>0</v>
      </c>
      <c r="J45">
        <f t="shared" si="4"/>
        <v>0</v>
      </c>
    </row>
    <row r="46" spans="1:10" x14ac:dyDescent="0.25">
      <c r="A46" s="10">
        <v>4192.7</v>
      </c>
      <c r="B46">
        <f t="shared" si="5"/>
        <v>0.63032041916886672</v>
      </c>
      <c r="C46">
        <f t="shared" si="0"/>
        <v>315.16020958443335</v>
      </c>
      <c r="E46" s="10">
        <f t="shared" si="1"/>
        <v>4507.8602095844335</v>
      </c>
      <c r="G46">
        <v>673.49</v>
      </c>
      <c r="H46">
        <f t="shared" si="2"/>
        <v>0.10125086377590112</v>
      </c>
      <c r="I46">
        <f t="shared" si="3"/>
        <v>50.625431887950562</v>
      </c>
      <c r="J46">
        <f t="shared" si="4"/>
        <v>724.11543188795054</v>
      </c>
    </row>
    <row r="47" spans="1:10" x14ac:dyDescent="0.25">
      <c r="A47" s="10">
        <v>845.81999999999994</v>
      </c>
      <c r="B47">
        <f t="shared" si="5"/>
        <v>0.12715854149865502</v>
      </c>
      <c r="C47">
        <f t="shared" si="0"/>
        <v>63.579270749327506</v>
      </c>
      <c r="E47" s="10">
        <f t="shared" si="1"/>
        <v>909.39927074932746</v>
      </c>
      <c r="G47">
        <v>1994.68</v>
      </c>
      <c r="H47">
        <f t="shared" si="2"/>
        <v>0.29987538487062088</v>
      </c>
      <c r="I47">
        <f t="shared" si="3"/>
        <v>149.93769243531042</v>
      </c>
      <c r="J47">
        <f t="shared" si="4"/>
        <v>2144.6176924353103</v>
      </c>
    </row>
    <row r="48" spans="1:10" x14ac:dyDescent="0.25">
      <c r="A48" s="10">
        <v>21348</v>
      </c>
      <c r="B48">
        <f t="shared" si="5"/>
        <v>3.2094068997106797</v>
      </c>
      <c r="C48">
        <f t="shared" si="0"/>
        <v>1604.7034498553396</v>
      </c>
      <c r="E48" s="10">
        <f t="shared" si="1"/>
        <v>22952.70344985534</v>
      </c>
      <c r="G48">
        <v>0</v>
      </c>
      <c r="H48">
        <f t="shared" si="2"/>
        <v>0</v>
      </c>
      <c r="I48">
        <f t="shared" si="3"/>
        <v>0</v>
      </c>
      <c r="J48">
        <f t="shared" si="4"/>
        <v>0</v>
      </c>
    </row>
    <row r="49" spans="1:10" x14ac:dyDescent="0.25">
      <c r="A49" s="10">
        <v>4370.5600000000004</v>
      </c>
      <c r="B49">
        <f t="shared" si="5"/>
        <v>0.65705946316280261</v>
      </c>
      <c r="C49">
        <f t="shared" si="0"/>
        <v>328.52973158140128</v>
      </c>
      <c r="E49" s="10">
        <f t="shared" si="1"/>
        <v>4699.0897315814018</v>
      </c>
      <c r="G49">
        <v>0</v>
      </c>
      <c r="H49">
        <f t="shared" si="2"/>
        <v>0</v>
      </c>
      <c r="I49">
        <f t="shared" si="3"/>
        <v>0</v>
      </c>
      <c r="J49">
        <f t="shared" si="4"/>
        <v>0</v>
      </c>
    </row>
    <row r="50" spans="1:10" x14ac:dyDescent="0.25">
      <c r="A50" s="10">
        <v>2247.46</v>
      </c>
      <c r="B50">
        <f t="shared" si="5"/>
        <v>0.3378777230102944</v>
      </c>
      <c r="C50">
        <f t="shared" si="0"/>
        <v>168.9388615051472</v>
      </c>
      <c r="E50" s="10">
        <f t="shared" si="1"/>
        <v>2416.3988615051471</v>
      </c>
      <c r="G50">
        <v>0</v>
      </c>
      <c r="H50">
        <f t="shared" si="2"/>
        <v>0</v>
      </c>
      <c r="I50">
        <f t="shared" si="3"/>
        <v>0</v>
      </c>
      <c r="J50">
        <f t="shared" si="4"/>
        <v>0</v>
      </c>
    </row>
    <row r="51" spans="1:10" x14ac:dyDescent="0.25">
      <c r="A51" s="10">
        <v>287.29000000000002</v>
      </c>
      <c r="B51">
        <f t="shared" si="5"/>
        <v>4.3190486613166636E-2</v>
      </c>
      <c r="C51">
        <f t="shared" si="0"/>
        <v>21.595243306583317</v>
      </c>
      <c r="E51" s="10">
        <f t="shared" si="1"/>
        <v>308.88524330658333</v>
      </c>
      <c r="G51">
        <v>0</v>
      </c>
      <c r="H51">
        <f t="shared" si="2"/>
        <v>0</v>
      </c>
      <c r="I51">
        <f t="shared" si="3"/>
        <v>0</v>
      </c>
      <c r="J51">
        <f t="shared" si="4"/>
        <v>0</v>
      </c>
    </row>
    <row r="52" spans="1:10" x14ac:dyDescent="0.25">
      <c r="A52" s="10">
        <v>287.29000000000002</v>
      </c>
      <c r="B52">
        <f t="shared" si="5"/>
        <v>4.3190486613166636E-2</v>
      </c>
      <c r="C52">
        <f t="shared" si="0"/>
        <v>21.595243306583317</v>
      </c>
      <c r="E52" s="10">
        <f t="shared" si="1"/>
        <v>308.88524330658333</v>
      </c>
      <c r="G52">
        <v>4257.2</v>
      </c>
      <c r="H52">
        <f t="shared" si="2"/>
        <v>0.64001718996089951</v>
      </c>
      <c r="I52">
        <f t="shared" si="3"/>
        <v>320.00859498044974</v>
      </c>
      <c r="J52">
        <f t="shared" si="4"/>
        <v>4577.2085949804496</v>
      </c>
    </row>
    <row r="53" spans="1:10" x14ac:dyDescent="0.25">
      <c r="A53" s="10">
        <v>468.48</v>
      </c>
      <c r="B53">
        <f t="shared" si="5"/>
        <v>7.0430154786230992E-2</v>
      </c>
      <c r="C53">
        <f t="shared" si="0"/>
        <v>35.2150773931155</v>
      </c>
      <c r="E53" s="10">
        <f t="shared" si="1"/>
        <v>503.69507739311553</v>
      </c>
      <c r="G53">
        <v>0</v>
      </c>
      <c r="H53">
        <f t="shared" si="2"/>
        <v>0</v>
      </c>
      <c r="I53">
        <f t="shared" si="3"/>
        <v>0</v>
      </c>
      <c r="J53">
        <f t="shared" si="4"/>
        <v>0</v>
      </c>
    </row>
    <row r="54" spans="1:10" x14ac:dyDescent="0.25">
      <c r="A54" s="10">
        <v>138.97999999999999</v>
      </c>
      <c r="B54">
        <f t="shared" si="5"/>
        <v>2.0893918443029333E-2</v>
      </c>
      <c r="C54">
        <f t="shared" si="0"/>
        <v>10.446959221514668</v>
      </c>
      <c r="E54" s="10">
        <f t="shared" si="1"/>
        <v>149.42695922151466</v>
      </c>
      <c r="G54">
        <v>0</v>
      </c>
      <c r="H54">
        <f t="shared" si="2"/>
        <v>0</v>
      </c>
      <c r="I54">
        <f t="shared" si="3"/>
        <v>0</v>
      </c>
      <c r="J54">
        <f t="shared" si="4"/>
        <v>0</v>
      </c>
    </row>
    <row r="55" spans="1:10" x14ac:dyDescent="0.25">
      <c r="A55" s="10">
        <v>1667.58</v>
      </c>
      <c r="B55">
        <f t="shared" si="5"/>
        <v>0.25069996054991267</v>
      </c>
      <c r="C55">
        <f t="shared" si="0"/>
        <v>125.34998027495634</v>
      </c>
      <c r="E55" s="10">
        <f t="shared" si="1"/>
        <v>1792.9299802749563</v>
      </c>
      <c r="G55">
        <v>0</v>
      </c>
      <c r="H55">
        <f t="shared" si="2"/>
        <v>0</v>
      </c>
      <c r="I55">
        <f t="shared" si="3"/>
        <v>0</v>
      </c>
      <c r="J55">
        <f t="shared" si="4"/>
        <v>0</v>
      </c>
    </row>
    <row r="56" spans="1:10" x14ac:dyDescent="0.25">
      <c r="A56" s="10">
        <v>1308.6199999999999</v>
      </c>
      <c r="B56">
        <f t="shared" si="5"/>
        <v>0.19673477876613216</v>
      </c>
      <c r="C56">
        <f t="shared" si="0"/>
        <v>98.367389383066069</v>
      </c>
      <c r="E56" s="10">
        <f t="shared" si="1"/>
        <v>1406.9873893830659</v>
      </c>
      <c r="G56">
        <v>0</v>
      </c>
      <c r="H56">
        <f t="shared" si="2"/>
        <v>0</v>
      </c>
      <c r="I56">
        <f t="shared" si="3"/>
        <v>0</v>
      </c>
      <c r="J56">
        <f t="shared" si="4"/>
        <v>0</v>
      </c>
    </row>
    <row r="57" spans="1:10" x14ac:dyDescent="0.25">
      <c r="A57" s="10">
        <v>2198.1799999999998</v>
      </c>
      <c r="B57">
        <f t="shared" si="5"/>
        <v>0.33046908650955692</v>
      </c>
      <c r="C57">
        <f t="shared" si="0"/>
        <v>165.23454325477849</v>
      </c>
      <c r="E57" s="10">
        <f t="shared" si="1"/>
        <v>2363.4145432547784</v>
      </c>
      <c r="G57">
        <v>548.80999999999995</v>
      </c>
      <c r="H57">
        <f t="shared" si="2"/>
        <v>8.2506773001606984E-2</v>
      </c>
      <c r="I57">
        <f t="shared" si="3"/>
        <v>41.253386500803487</v>
      </c>
      <c r="J57">
        <f t="shared" si="4"/>
        <v>590.0633865008034</v>
      </c>
    </row>
    <row r="58" spans="1:10" x14ac:dyDescent="0.25">
      <c r="A58" s="10">
        <v>1613.53</v>
      </c>
      <c r="B58">
        <f t="shared" si="5"/>
        <v>0.24257421373853164</v>
      </c>
      <c r="C58">
        <f t="shared" si="0"/>
        <v>121.28710686926583</v>
      </c>
      <c r="E58" s="10">
        <f t="shared" si="1"/>
        <v>1734.8171068692659</v>
      </c>
      <c r="G58">
        <v>254.94</v>
      </c>
      <c r="H58">
        <f t="shared" si="2"/>
        <v>3.8327065303164459E-2</v>
      </c>
      <c r="I58">
        <f t="shared" si="3"/>
        <v>19.16353265158223</v>
      </c>
      <c r="J58">
        <f t="shared" si="4"/>
        <v>274.10353265158221</v>
      </c>
    </row>
    <row r="59" spans="1:10" x14ac:dyDescent="0.25">
      <c r="A59" s="10">
        <v>5003.2299999999996</v>
      </c>
      <c r="B59">
        <f t="shared" si="5"/>
        <v>0.75217354706948958</v>
      </c>
      <c r="C59">
        <f t="shared" si="0"/>
        <v>376.08677353474479</v>
      </c>
      <c r="E59" s="10">
        <f t="shared" si="1"/>
        <v>5379.3167735347442</v>
      </c>
      <c r="G59">
        <v>199.15</v>
      </c>
      <c r="H59">
        <f t="shared" si="2"/>
        <v>2.9939731133306668E-2</v>
      </c>
      <c r="I59">
        <f t="shared" si="3"/>
        <v>14.969865566653334</v>
      </c>
      <c r="J59">
        <f t="shared" si="4"/>
        <v>214.11986556665335</v>
      </c>
    </row>
    <row r="60" spans="1:10" x14ac:dyDescent="0.25">
      <c r="A60" s="10">
        <v>4954.95</v>
      </c>
      <c r="B60">
        <f t="shared" si="5"/>
        <v>0.74491524816008214</v>
      </c>
      <c r="C60">
        <f t="shared" si="0"/>
        <v>372.45762408004106</v>
      </c>
      <c r="E60" s="10">
        <f t="shared" si="1"/>
        <v>5327.4076240800405</v>
      </c>
      <c r="G60">
        <v>28065.11</v>
      </c>
      <c r="H60">
        <f t="shared" si="2"/>
        <v>4.2192410124362354</v>
      </c>
      <c r="I60">
        <f t="shared" si="3"/>
        <v>2109.6205062181175</v>
      </c>
      <c r="J60">
        <f t="shared" si="4"/>
        <v>30174.730506218119</v>
      </c>
    </row>
    <row r="61" spans="1:10" x14ac:dyDescent="0.25">
      <c r="A61" s="10">
        <v>238.78</v>
      </c>
      <c r="B61">
        <f t="shared" si="5"/>
        <v>3.5897610057753236E-2</v>
      </c>
      <c r="C61">
        <f t="shared" si="0"/>
        <v>17.948805028876617</v>
      </c>
      <c r="E61" s="10">
        <f t="shared" si="1"/>
        <v>256.72880502887659</v>
      </c>
      <c r="G61">
        <v>454.24</v>
      </c>
      <c r="H61">
        <f t="shared" si="2"/>
        <v>6.8289347075035006E-2</v>
      </c>
      <c r="I61">
        <f t="shared" si="3"/>
        <v>34.144673537517498</v>
      </c>
      <c r="J61">
        <f t="shared" si="4"/>
        <v>488.38467353751753</v>
      </c>
    </row>
    <row r="62" spans="1:10" x14ac:dyDescent="0.25">
      <c r="A62" s="10">
        <v>440</v>
      </c>
      <c r="B62">
        <f t="shared" si="5"/>
        <v>6.614854018515548E-2</v>
      </c>
      <c r="C62">
        <f t="shared" si="0"/>
        <v>33.074270092577741</v>
      </c>
      <c r="E62" s="10">
        <f t="shared" si="1"/>
        <v>473.07427009257776</v>
      </c>
      <c r="G62">
        <v>0</v>
      </c>
      <c r="H62">
        <f t="shared" si="2"/>
        <v>0</v>
      </c>
      <c r="I62">
        <f t="shared" si="3"/>
        <v>0</v>
      </c>
      <c r="J62">
        <f t="shared" si="4"/>
        <v>0</v>
      </c>
    </row>
    <row r="63" spans="1:10" x14ac:dyDescent="0.25">
      <c r="E63" s="11">
        <f>SUM(E1:E62)</f>
        <v>715169.63429605926</v>
      </c>
      <c r="G63">
        <v>0</v>
      </c>
      <c r="H63">
        <f t="shared" si="2"/>
        <v>0</v>
      </c>
      <c r="I63">
        <f t="shared" si="3"/>
        <v>0</v>
      </c>
      <c r="J63">
        <f t="shared" si="4"/>
        <v>0</v>
      </c>
    </row>
    <row r="64" spans="1:10" x14ac:dyDescent="0.25">
      <c r="A64" s="10">
        <f>SUM(A1:A62)</f>
        <v>665169.63399999996</v>
      </c>
      <c r="B64">
        <v>100</v>
      </c>
      <c r="C64">
        <v>50000</v>
      </c>
      <c r="E64" s="11">
        <f>A64+C64</f>
        <v>715169.63399999996</v>
      </c>
      <c r="G64">
        <v>0</v>
      </c>
      <c r="H64">
        <f t="shared" si="2"/>
        <v>0</v>
      </c>
      <c r="I64">
        <f t="shared" si="3"/>
        <v>0</v>
      </c>
      <c r="J64">
        <f t="shared" si="4"/>
        <v>0</v>
      </c>
    </row>
    <row r="65" spans="7:10" x14ac:dyDescent="0.25">
      <c r="G65">
        <v>4179.91</v>
      </c>
      <c r="H65">
        <f t="shared" si="2"/>
        <v>0.62839759759688607</v>
      </c>
      <c r="I65">
        <f t="shared" si="3"/>
        <v>314.19879879844302</v>
      </c>
      <c r="J65">
        <f t="shared" si="4"/>
        <v>4494.1087987984429</v>
      </c>
    </row>
    <row r="66" spans="7:10" x14ac:dyDescent="0.25">
      <c r="G66">
        <v>2940</v>
      </c>
      <c r="H66">
        <f t="shared" ref="H66:H123" si="6">G66*100/665169.634</f>
        <v>0.44199251585197891</v>
      </c>
      <c r="I66">
        <f t="shared" ref="I66:I123" si="7">H66*50000/100</f>
        <v>220.99625792598945</v>
      </c>
      <c r="J66">
        <f t="shared" ref="J66:J123" si="8">G66+I66</f>
        <v>3160.9962579259895</v>
      </c>
    </row>
    <row r="67" spans="7:10" x14ac:dyDescent="0.25">
      <c r="G67">
        <v>0</v>
      </c>
      <c r="H67">
        <f t="shared" si="6"/>
        <v>0</v>
      </c>
      <c r="I67">
        <f t="shared" si="7"/>
        <v>0</v>
      </c>
      <c r="J67">
        <f t="shared" si="8"/>
        <v>0</v>
      </c>
    </row>
    <row r="68" spans="7:10" x14ac:dyDescent="0.25">
      <c r="G68">
        <v>4192.7</v>
      </c>
      <c r="H68">
        <f t="shared" si="6"/>
        <v>0.63032041537843264</v>
      </c>
      <c r="I68">
        <f t="shared" si="7"/>
        <v>315.16020768921635</v>
      </c>
      <c r="J68">
        <f t="shared" si="8"/>
        <v>4507.8602076892166</v>
      </c>
    </row>
    <row r="69" spans="7:10" x14ac:dyDescent="0.25">
      <c r="G69">
        <v>0</v>
      </c>
      <c r="H69">
        <f t="shared" si="6"/>
        <v>0</v>
      </c>
      <c r="I69">
        <f t="shared" si="7"/>
        <v>0</v>
      </c>
      <c r="J69">
        <f t="shared" si="8"/>
        <v>0</v>
      </c>
    </row>
    <row r="70" spans="7:10" x14ac:dyDescent="0.25">
      <c r="G70">
        <v>0</v>
      </c>
      <c r="H70">
        <f t="shared" si="6"/>
        <v>0</v>
      </c>
      <c r="I70">
        <f t="shared" si="7"/>
        <v>0</v>
      </c>
      <c r="J70">
        <f t="shared" si="8"/>
        <v>0</v>
      </c>
    </row>
    <row r="71" spans="7:10" x14ac:dyDescent="0.25">
      <c r="G71">
        <v>0</v>
      </c>
      <c r="H71">
        <f t="shared" si="6"/>
        <v>0</v>
      </c>
      <c r="I71">
        <f t="shared" si="7"/>
        <v>0</v>
      </c>
      <c r="J71">
        <f t="shared" si="8"/>
        <v>0</v>
      </c>
    </row>
    <row r="72" spans="7:10" x14ac:dyDescent="0.25">
      <c r="G72">
        <v>0</v>
      </c>
      <c r="H72">
        <f t="shared" si="6"/>
        <v>0</v>
      </c>
      <c r="I72">
        <f t="shared" si="7"/>
        <v>0</v>
      </c>
      <c r="J72">
        <f t="shared" si="8"/>
        <v>0</v>
      </c>
    </row>
    <row r="73" spans="7:10" x14ac:dyDescent="0.25">
      <c r="G73">
        <v>0</v>
      </c>
      <c r="H73">
        <f t="shared" si="6"/>
        <v>0</v>
      </c>
      <c r="I73">
        <f t="shared" si="7"/>
        <v>0</v>
      </c>
      <c r="J73">
        <f t="shared" si="8"/>
        <v>0</v>
      </c>
    </row>
    <row r="74" spans="7:10" x14ac:dyDescent="0.25">
      <c r="G74">
        <v>0</v>
      </c>
      <c r="H74">
        <f t="shared" si="6"/>
        <v>0</v>
      </c>
      <c r="I74">
        <f t="shared" si="7"/>
        <v>0</v>
      </c>
      <c r="J74">
        <f t="shared" si="8"/>
        <v>0</v>
      </c>
    </row>
    <row r="75" spans="7:10" x14ac:dyDescent="0.25">
      <c r="G75">
        <v>0</v>
      </c>
      <c r="H75">
        <f t="shared" si="6"/>
        <v>0</v>
      </c>
      <c r="I75">
        <f t="shared" si="7"/>
        <v>0</v>
      </c>
      <c r="J75">
        <f t="shared" si="8"/>
        <v>0</v>
      </c>
    </row>
    <row r="76" spans="7:10" x14ac:dyDescent="0.25">
      <c r="G76">
        <v>0</v>
      </c>
      <c r="H76">
        <f t="shared" si="6"/>
        <v>0</v>
      </c>
      <c r="I76">
        <f t="shared" si="7"/>
        <v>0</v>
      </c>
      <c r="J76">
        <f t="shared" si="8"/>
        <v>0</v>
      </c>
    </row>
    <row r="77" spans="7:10" x14ac:dyDescent="0.25">
      <c r="G77">
        <v>845.81999999999994</v>
      </c>
      <c r="H77">
        <f t="shared" si="6"/>
        <v>0.12715854073398666</v>
      </c>
      <c r="I77">
        <f t="shared" si="7"/>
        <v>63.579270366993335</v>
      </c>
      <c r="J77">
        <f t="shared" si="8"/>
        <v>909.39927036699328</v>
      </c>
    </row>
    <row r="78" spans="7:10" x14ac:dyDescent="0.25">
      <c r="G78">
        <v>21348</v>
      </c>
      <c r="H78">
        <f t="shared" si="6"/>
        <v>3.2094068804109002</v>
      </c>
      <c r="I78">
        <f t="shared" si="7"/>
        <v>1604.7034402054501</v>
      </c>
      <c r="J78">
        <f t="shared" si="8"/>
        <v>22952.703440205449</v>
      </c>
    </row>
    <row r="79" spans="7:10" x14ac:dyDescent="0.25">
      <c r="G79">
        <v>4370.5600000000004</v>
      </c>
      <c r="H79">
        <f t="shared" si="6"/>
        <v>0.65705945921157316</v>
      </c>
      <c r="I79">
        <f t="shared" si="7"/>
        <v>328.52972960578654</v>
      </c>
      <c r="J79">
        <f t="shared" si="8"/>
        <v>4699.0897296057865</v>
      </c>
    </row>
    <row r="80" spans="7:10" x14ac:dyDescent="0.25">
      <c r="G80">
        <v>2247.46</v>
      </c>
      <c r="H80">
        <f t="shared" si="6"/>
        <v>0.33787772097846547</v>
      </c>
      <c r="I80">
        <f t="shared" si="7"/>
        <v>168.93886048923272</v>
      </c>
      <c r="J80">
        <f t="shared" si="8"/>
        <v>2416.3988604892329</v>
      </c>
    </row>
    <row r="81" spans="7:10" x14ac:dyDescent="0.25">
      <c r="G81">
        <v>0</v>
      </c>
      <c r="H81">
        <f t="shared" si="6"/>
        <v>0</v>
      </c>
      <c r="I81">
        <f t="shared" si="7"/>
        <v>0</v>
      </c>
      <c r="J81">
        <f t="shared" si="8"/>
        <v>0</v>
      </c>
    </row>
    <row r="82" spans="7:10" x14ac:dyDescent="0.25">
      <c r="G82">
        <v>0</v>
      </c>
      <c r="H82">
        <f t="shared" si="6"/>
        <v>0</v>
      </c>
      <c r="I82">
        <f t="shared" si="7"/>
        <v>0</v>
      </c>
      <c r="J82">
        <f t="shared" si="8"/>
        <v>0</v>
      </c>
    </row>
    <row r="83" spans="7:10" x14ac:dyDescent="0.25">
      <c r="G83">
        <v>0</v>
      </c>
      <c r="H83">
        <f t="shared" si="6"/>
        <v>0</v>
      </c>
      <c r="I83">
        <f t="shared" si="7"/>
        <v>0</v>
      </c>
      <c r="J83">
        <f t="shared" si="8"/>
        <v>0</v>
      </c>
    </row>
    <row r="84" spans="7:10" x14ac:dyDescent="0.25">
      <c r="G84">
        <v>0</v>
      </c>
      <c r="H84">
        <f t="shared" si="6"/>
        <v>0</v>
      </c>
      <c r="I84">
        <f t="shared" si="7"/>
        <v>0</v>
      </c>
      <c r="J84">
        <f t="shared" si="8"/>
        <v>0</v>
      </c>
    </row>
    <row r="85" spans="7:10" x14ac:dyDescent="0.25">
      <c r="G85">
        <v>0</v>
      </c>
      <c r="H85">
        <f t="shared" si="6"/>
        <v>0</v>
      </c>
      <c r="I85">
        <f t="shared" si="7"/>
        <v>0</v>
      </c>
      <c r="J85">
        <f t="shared" si="8"/>
        <v>0</v>
      </c>
    </row>
    <row r="86" spans="7:10" x14ac:dyDescent="0.25">
      <c r="G86">
        <v>0</v>
      </c>
      <c r="H86">
        <f t="shared" si="6"/>
        <v>0</v>
      </c>
      <c r="I86">
        <f t="shared" si="7"/>
        <v>0</v>
      </c>
      <c r="J86">
        <f t="shared" si="8"/>
        <v>0</v>
      </c>
    </row>
    <row r="87" spans="7:10" x14ac:dyDescent="0.25">
      <c r="G87">
        <v>0</v>
      </c>
      <c r="H87">
        <f t="shared" si="6"/>
        <v>0</v>
      </c>
      <c r="I87">
        <f t="shared" si="7"/>
        <v>0</v>
      </c>
      <c r="J87">
        <f t="shared" si="8"/>
        <v>0</v>
      </c>
    </row>
    <row r="88" spans="7:10" x14ac:dyDescent="0.25">
      <c r="G88">
        <v>0</v>
      </c>
      <c r="H88">
        <f t="shared" si="6"/>
        <v>0</v>
      </c>
      <c r="I88">
        <f t="shared" si="7"/>
        <v>0</v>
      </c>
      <c r="J88">
        <f t="shared" si="8"/>
        <v>0</v>
      </c>
    </row>
    <row r="89" spans="7:10" x14ac:dyDescent="0.25">
      <c r="G89">
        <v>287.29000000000002</v>
      </c>
      <c r="H89">
        <f t="shared" si="6"/>
        <v>4.3190486353440492E-2</v>
      </c>
      <c r="I89">
        <f t="shared" si="7"/>
        <v>21.595243176720246</v>
      </c>
      <c r="J89">
        <f t="shared" si="8"/>
        <v>308.88524317672028</v>
      </c>
    </row>
    <row r="90" spans="7:10" x14ac:dyDescent="0.25">
      <c r="G90">
        <v>287.29000000000002</v>
      </c>
      <c r="H90">
        <f t="shared" si="6"/>
        <v>4.3190486353440492E-2</v>
      </c>
      <c r="I90">
        <f t="shared" si="7"/>
        <v>21.595243176720246</v>
      </c>
      <c r="J90">
        <f t="shared" si="8"/>
        <v>308.88524317672028</v>
      </c>
    </row>
    <row r="91" spans="7:10" x14ac:dyDescent="0.25">
      <c r="G91">
        <v>468.48</v>
      </c>
      <c r="H91">
        <f t="shared" si="6"/>
        <v>7.0430154362699005E-2</v>
      </c>
      <c r="I91">
        <f t="shared" si="7"/>
        <v>35.2150771813495</v>
      </c>
      <c r="J91">
        <f t="shared" si="8"/>
        <v>503.69507718134952</v>
      </c>
    </row>
    <row r="92" spans="7:10" x14ac:dyDescent="0.25">
      <c r="G92">
        <v>0</v>
      </c>
      <c r="H92">
        <f t="shared" si="6"/>
        <v>0</v>
      </c>
      <c r="I92">
        <f t="shared" si="7"/>
        <v>0</v>
      </c>
      <c r="J92">
        <f t="shared" si="8"/>
        <v>0</v>
      </c>
    </row>
    <row r="93" spans="7:10" x14ac:dyDescent="0.25">
      <c r="G93">
        <v>0</v>
      </c>
      <c r="H93">
        <f t="shared" si="6"/>
        <v>0</v>
      </c>
      <c r="I93">
        <f t="shared" si="7"/>
        <v>0</v>
      </c>
      <c r="J93">
        <f t="shared" si="8"/>
        <v>0</v>
      </c>
    </row>
    <row r="94" spans="7:10" x14ac:dyDescent="0.25">
      <c r="G94">
        <v>0</v>
      </c>
      <c r="H94">
        <f t="shared" si="6"/>
        <v>0</v>
      </c>
      <c r="I94">
        <f t="shared" si="7"/>
        <v>0</v>
      </c>
      <c r="J94">
        <f t="shared" si="8"/>
        <v>0</v>
      </c>
    </row>
    <row r="95" spans="7:10" x14ac:dyDescent="0.25">
      <c r="G95">
        <v>0</v>
      </c>
      <c r="H95">
        <f t="shared" si="6"/>
        <v>0</v>
      </c>
      <c r="I95">
        <f t="shared" si="7"/>
        <v>0</v>
      </c>
      <c r="J95">
        <f t="shared" si="8"/>
        <v>0</v>
      </c>
    </row>
    <row r="96" spans="7:10" x14ac:dyDescent="0.25">
      <c r="G96">
        <v>138.97999999999999</v>
      </c>
      <c r="H96">
        <f t="shared" si="6"/>
        <v>2.0893918317383683E-2</v>
      </c>
      <c r="I96">
        <f t="shared" si="7"/>
        <v>10.446959158691842</v>
      </c>
      <c r="J96">
        <f t="shared" si="8"/>
        <v>149.42695915869183</v>
      </c>
    </row>
    <row r="97" spans="7:10" x14ac:dyDescent="0.25">
      <c r="G97">
        <v>0</v>
      </c>
      <c r="H97">
        <f t="shared" si="6"/>
        <v>0</v>
      </c>
      <c r="I97">
        <f t="shared" si="7"/>
        <v>0</v>
      </c>
      <c r="J97">
        <f t="shared" si="8"/>
        <v>0</v>
      </c>
    </row>
    <row r="98" spans="7:10" x14ac:dyDescent="0.25">
      <c r="G98">
        <v>0</v>
      </c>
      <c r="H98">
        <f t="shared" si="6"/>
        <v>0</v>
      </c>
      <c r="I98">
        <f t="shared" si="7"/>
        <v>0</v>
      </c>
      <c r="J98">
        <f t="shared" si="8"/>
        <v>0</v>
      </c>
    </row>
    <row r="99" spans="7:10" x14ac:dyDescent="0.25">
      <c r="G99">
        <v>0</v>
      </c>
      <c r="H99">
        <f t="shared" si="6"/>
        <v>0</v>
      </c>
      <c r="I99">
        <f t="shared" si="7"/>
        <v>0</v>
      </c>
      <c r="J99">
        <f t="shared" si="8"/>
        <v>0</v>
      </c>
    </row>
    <row r="100" spans="7:10" x14ac:dyDescent="0.25">
      <c r="G100">
        <v>0</v>
      </c>
      <c r="H100">
        <f t="shared" si="6"/>
        <v>0</v>
      </c>
      <c r="I100">
        <f t="shared" si="7"/>
        <v>0</v>
      </c>
      <c r="J100">
        <f t="shared" si="8"/>
        <v>0</v>
      </c>
    </row>
    <row r="101" spans="7:10" x14ac:dyDescent="0.25">
      <c r="G101">
        <v>0</v>
      </c>
      <c r="H101">
        <f t="shared" si="6"/>
        <v>0</v>
      </c>
      <c r="I101">
        <f t="shared" si="7"/>
        <v>0</v>
      </c>
      <c r="J101">
        <f t="shared" si="8"/>
        <v>0</v>
      </c>
    </row>
    <row r="102" spans="7:10" x14ac:dyDescent="0.25">
      <c r="G102">
        <v>1667.58</v>
      </c>
      <c r="H102">
        <f t="shared" si="6"/>
        <v>0.25069995904232756</v>
      </c>
      <c r="I102">
        <f t="shared" si="7"/>
        <v>125.34997952116379</v>
      </c>
      <c r="J102">
        <f t="shared" si="8"/>
        <v>1792.9299795211637</v>
      </c>
    </row>
    <row r="103" spans="7:10" x14ac:dyDescent="0.25">
      <c r="G103">
        <v>1308.6199999999999</v>
      </c>
      <c r="H103">
        <f t="shared" si="6"/>
        <v>0.19673477758306687</v>
      </c>
      <c r="I103">
        <f t="shared" si="7"/>
        <v>98.367388791533429</v>
      </c>
      <c r="J103">
        <f t="shared" si="8"/>
        <v>1406.9873887915332</v>
      </c>
    </row>
    <row r="104" spans="7:10" x14ac:dyDescent="0.25">
      <c r="G104">
        <v>2198.1799999999998</v>
      </c>
      <c r="H104">
        <f t="shared" si="6"/>
        <v>0.33046908452227991</v>
      </c>
      <c r="I104">
        <f t="shared" si="7"/>
        <v>165.23454226113995</v>
      </c>
      <c r="J104">
        <f t="shared" si="8"/>
        <v>2363.41454226114</v>
      </c>
    </row>
    <row r="105" spans="7:10" x14ac:dyDescent="0.25">
      <c r="G105">
        <v>1613.53</v>
      </c>
      <c r="H105">
        <f t="shared" si="6"/>
        <v>0.24257421227981074</v>
      </c>
      <c r="I105">
        <f t="shared" si="7"/>
        <v>121.28710613990538</v>
      </c>
      <c r="J105">
        <f t="shared" si="8"/>
        <v>1734.8171061399053</v>
      </c>
    </row>
    <row r="106" spans="7:10" x14ac:dyDescent="0.25">
      <c r="G106">
        <v>5003.2299999999996</v>
      </c>
      <c r="H106">
        <f t="shared" si="6"/>
        <v>0.75217354254629121</v>
      </c>
      <c r="I106">
        <f t="shared" si="7"/>
        <v>376.08677127314559</v>
      </c>
      <c r="J106">
        <f t="shared" si="8"/>
        <v>5379.3167712731447</v>
      </c>
    </row>
    <row r="107" spans="7:10" x14ac:dyDescent="0.25">
      <c r="G107">
        <v>4954.95</v>
      </c>
      <c r="H107">
        <f t="shared" si="6"/>
        <v>0.74491524368053164</v>
      </c>
      <c r="I107">
        <f t="shared" si="7"/>
        <v>372.4576218402658</v>
      </c>
      <c r="J107">
        <f t="shared" si="8"/>
        <v>5327.4076218402661</v>
      </c>
    </row>
    <row r="108" spans="7:10" x14ac:dyDescent="0.25">
      <c r="G108">
        <v>0</v>
      </c>
      <c r="H108">
        <f t="shared" si="6"/>
        <v>0</v>
      </c>
      <c r="I108">
        <f t="shared" si="7"/>
        <v>0</v>
      </c>
      <c r="J108">
        <f t="shared" si="8"/>
        <v>0</v>
      </c>
    </row>
    <row r="109" spans="7:10" x14ac:dyDescent="0.25">
      <c r="G109">
        <v>0</v>
      </c>
      <c r="H109">
        <f t="shared" si="6"/>
        <v>0</v>
      </c>
      <c r="I109">
        <f t="shared" si="7"/>
        <v>0</v>
      </c>
      <c r="J109">
        <f t="shared" si="8"/>
        <v>0</v>
      </c>
    </row>
    <row r="110" spans="7:10" x14ac:dyDescent="0.25">
      <c r="G110">
        <v>0</v>
      </c>
      <c r="H110">
        <f t="shared" si="6"/>
        <v>0</v>
      </c>
      <c r="I110">
        <f t="shared" si="7"/>
        <v>0</v>
      </c>
      <c r="J110">
        <f t="shared" si="8"/>
        <v>0</v>
      </c>
    </row>
    <row r="111" spans="7:10" x14ac:dyDescent="0.25">
      <c r="G111">
        <v>238.78</v>
      </c>
      <c r="H111">
        <f t="shared" si="6"/>
        <v>3.5897609841882831E-2</v>
      </c>
      <c r="I111">
        <f t="shared" si="7"/>
        <v>17.948804920941416</v>
      </c>
      <c r="J111">
        <f t="shared" si="8"/>
        <v>256.7288049209414</v>
      </c>
    </row>
    <row r="112" spans="7:10" x14ac:dyDescent="0.25">
      <c r="G112">
        <v>0</v>
      </c>
      <c r="H112">
        <f t="shared" si="6"/>
        <v>0</v>
      </c>
      <c r="I112">
        <f t="shared" si="7"/>
        <v>0</v>
      </c>
      <c r="J112">
        <f t="shared" si="8"/>
        <v>0</v>
      </c>
    </row>
    <row r="113" spans="7:10" x14ac:dyDescent="0.25">
      <c r="G113">
        <v>0</v>
      </c>
      <c r="H113">
        <f t="shared" si="6"/>
        <v>0</v>
      </c>
      <c r="I113">
        <f t="shared" si="7"/>
        <v>0</v>
      </c>
      <c r="J113">
        <f t="shared" si="8"/>
        <v>0</v>
      </c>
    </row>
    <row r="114" spans="7:10" x14ac:dyDescent="0.25">
      <c r="G114">
        <v>0</v>
      </c>
      <c r="H114">
        <f t="shared" si="6"/>
        <v>0</v>
      </c>
      <c r="I114">
        <f t="shared" si="7"/>
        <v>0</v>
      </c>
      <c r="J114">
        <f t="shared" si="8"/>
        <v>0</v>
      </c>
    </row>
    <row r="115" spans="7:10" x14ac:dyDescent="0.25">
      <c r="G115">
        <v>440</v>
      </c>
      <c r="H115">
        <f t="shared" si="6"/>
        <v>6.6148539787370994E-2</v>
      </c>
      <c r="I115">
        <f t="shared" si="7"/>
        <v>33.074269893685496</v>
      </c>
      <c r="J115">
        <f t="shared" si="8"/>
        <v>473.07426989368548</v>
      </c>
    </row>
    <row r="116" spans="7:10" x14ac:dyDescent="0.25">
      <c r="G116">
        <v>0</v>
      </c>
      <c r="H116">
        <f t="shared" si="6"/>
        <v>0</v>
      </c>
      <c r="I116">
        <f t="shared" si="7"/>
        <v>0</v>
      </c>
      <c r="J116">
        <f t="shared" si="8"/>
        <v>0</v>
      </c>
    </row>
    <row r="117" spans="7:10" x14ac:dyDescent="0.25">
      <c r="G117">
        <v>0</v>
      </c>
      <c r="H117">
        <f t="shared" si="6"/>
        <v>0</v>
      </c>
      <c r="I117">
        <f t="shared" si="7"/>
        <v>0</v>
      </c>
      <c r="J117">
        <f t="shared" si="8"/>
        <v>0</v>
      </c>
    </row>
    <row r="118" spans="7:10" x14ac:dyDescent="0.25">
      <c r="G118">
        <v>0</v>
      </c>
      <c r="H118">
        <f t="shared" si="6"/>
        <v>0</v>
      </c>
      <c r="I118">
        <f t="shared" si="7"/>
        <v>0</v>
      </c>
      <c r="J118">
        <f t="shared" si="8"/>
        <v>0</v>
      </c>
    </row>
    <row r="119" spans="7:10" x14ac:dyDescent="0.25">
      <c r="G119">
        <v>0</v>
      </c>
      <c r="H119">
        <f t="shared" si="6"/>
        <v>0</v>
      </c>
      <c r="I119">
        <f t="shared" si="7"/>
        <v>0</v>
      </c>
      <c r="J119">
        <f t="shared" si="8"/>
        <v>0</v>
      </c>
    </row>
    <row r="120" spans="7:10" x14ac:dyDescent="0.25">
      <c r="G120">
        <v>0</v>
      </c>
      <c r="H120">
        <f t="shared" si="6"/>
        <v>0</v>
      </c>
      <c r="I120">
        <f t="shared" si="7"/>
        <v>0</v>
      </c>
      <c r="J120">
        <f t="shared" si="8"/>
        <v>0</v>
      </c>
    </row>
    <row r="121" spans="7:10" x14ac:dyDescent="0.25">
      <c r="G121">
        <v>0</v>
      </c>
      <c r="H121">
        <f t="shared" si="6"/>
        <v>0</v>
      </c>
      <c r="I121">
        <f t="shared" si="7"/>
        <v>0</v>
      </c>
      <c r="J121">
        <f t="shared" si="8"/>
        <v>0</v>
      </c>
    </row>
    <row r="122" spans="7:10" x14ac:dyDescent="0.25">
      <c r="G122">
        <v>0</v>
      </c>
      <c r="H122">
        <f t="shared" si="6"/>
        <v>0</v>
      </c>
      <c r="I122">
        <f t="shared" si="7"/>
        <v>0</v>
      </c>
      <c r="J122">
        <f t="shared" si="8"/>
        <v>0</v>
      </c>
    </row>
    <row r="123" spans="7:10" x14ac:dyDescent="0.25">
      <c r="G123">
        <v>0</v>
      </c>
      <c r="H123">
        <f t="shared" si="6"/>
        <v>0</v>
      </c>
      <c r="I123">
        <f t="shared" si="7"/>
        <v>0</v>
      </c>
      <c r="J123">
        <f t="shared" si="8"/>
        <v>0</v>
      </c>
    </row>
    <row r="126" spans="7:10" x14ac:dyDescent="0.25">
      <c r="G126" s="12">
        <v>665169.63399999996</v>
      </c>
      <c r="H126">
        <v>100</v>
      </c>
      <c r="I126">
        <v>50000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E25"/>
  <sheetViews>
    <sheetView workbookViewId="0">
      <selection activeCell="C28" sqref="C28"/>
    </sheetView>
  </sheetViews>
  <sheetFormatPr defaultRowHeight="15" x14ac:dyDescent="0.25"/>
  <sheetData>
    <row r="25" spans="5:5" x14ac:dyDescent="0.25">
      <c r="E25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ОАО "НК "Роснефть"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ENMakarov</dc:creator>
  <cp:lastModifiedBy>Даша</cp:lastModifiedBy>
  <cp:lastPrinted>2019-03-05T06:12:36Z</cp:lastPrinted>
  <dcterms:created xsi:type="dcterms:W3CDTF">2014-03-11T12:15:52Z</dcterms:created>
  <dcterms:modified xsi:type="dcterms:W3CDTF">2022-02-21T14:59:44Z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Форма отчета к письму по обоснованию НМЦ МТР.xls</vt:lpwstr>
  </property>
</Properties>
</file>